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\\jba100s11\事業部共有$\2020国常まとめ\2022特級\"/>
    </mc:Choice>
  </mc:AlternateContent>
  <xr:revisionPtr revIDLastSave="0" documentId="13_ncr:1_{CF790DBF-D06D-4664-BEE7-E85705727A86}" xr6:coauthVersionLast="47" xr6:coauthVersionMax="47" xr10:uidLastSave="{00000000-0000-0000-0000-000000000000}"/>
  <workbookProtection workbookAlgorithmName="SHA-512" workbookHashValue="wSeHHEBAwPE0gUnhelwtZx+0TPUwWWIPf2AbBagIDi2apCRhq2GR0+JbnNCsX/xDu1NzD9+1NwbDlalg8EG/ow==" workbookSaltValue="EHHTUjD2AdCY0NnVCNVuEg==" workbookSpinCount="100000" lockStructure="1"/>
  <bookViews>
    <workbookView xWindow="-120" yWindow="-120" windowWidth="28035" windowHeight="16440" tabRatio="712" xr2:uid="{00000000-000D-0000-FFFF-FFFF00000000}"/>
  </bookViews>
  <sheets>
    <sheet name="申込書(3名)" sheetId="14" r:id="rId1"/>
    <sheet name="受講料" sheetId="13" state="hidden" r:id="rId2"/>
    <sheet name="会員種別" sheetId="6" state="hidden" r:id="rId3"/>
    <sheet name="支部" sheetId="7" state="hidden" r:id="rId4"/>
    <sheet name="日程" sheetId="8" state="hidden" r:id="rId5"/>
    <sheet name="申込" sheetId="10" state="hidden" r:id="rId6"/>
    <sheet name="入金" sheetId="11" state="hidden" r:id="rId7"/>
    <sheet name="講習歴" sheetId="9" state="hidden" r:id="rId8"/>
  </sheets>
  <definedNames>
    <definedName name="_xlnm._FilterDatabase" localSheetId="0" hidden="1">'申込書(3名)'!#REF!</definedName>
    <definedName name="_xlnm.Print_Area" localSheetId="0">'申込書(3名)'!$A$1:$J$37</definedName>
    <definedName name="あり">講習歴!$A$4:$A$9</definedName>
    <definedName name="なし">講習歴!$A$2</definedName>
    <definedName name="会員">会員種別!$A$3</definedName>
    <definedName name="視聴期間">入金!$A$2:$A$6</definedName>
    <definedName name="申込締切" localSheetId="0">入金!#REF!</definedName>
    <definedName name="申込締切">入金!#REF!</definedName>
    <definedName name="入金締切">入金!$B$2:$B$4</definedName>
    <definedName name="非会員">会員種別!$A$2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" i="14" l="1"/>
  <c r="M21" i="14"/>
  <c r="M15" i="14"/>
  <c r="M11" i="14"/>
  <c r="M9" i="14"/>
  <c r="M17" i="14"/>
  <c r="N20" i="14" l="1"/>
  <c r="N22" i="14"/>
  <c r="I8" i="14" l="1"/>
  <c r="I21" i="14"/>
  <c r="I22" i="14"/>
  <c r="I23" i="14"/>
  <c r="I20" i="14"/>
  <c r="I15" i="14"/>
  <c r="I16" i="14"/>
  <c r="I17" i="14"/>
  <c r="I14" i="14"/>
  <c r="I11" i="14"/>
  <c r="I10" i="14"/>
  <c r="I9" i="14"/>
  <c r="D5" i="13"/>
  <c r="D4" i="13"/>
  <c r="D3" i="13"/>
  <c r="C5" i="13"/>
  <c r="C4" i="13"/>
  <c r="C3" i="13"/>
  <c r="C2" i="13"/>
  <c r="G27" i="14" l="1"/>
  <c r="J14" i="14"/>
  <c r="H18" i="14" s="1"/>
  <c r="J8" i="14"/>
  <c r="J20" i="14"/>
  <c r="H24" i="14" s="1"/>
  <c r="I27" i="14"/>
  <c r="H12" i="14" l="1"/>
  <c r="G25" i="14" s="1"/>
  <c r="D2" i="13"/>
</calcChain>
</file>

<file path=xl/sharedStrings.xml><?xml version="1.0" encoding="utf-8"?>
<sst xmlns="http://schemas.openxmlformats.org/spreadsheetml/2006/main" count="184" uniqueCount="106">
  <si>
    <t>E-mail</t>
  </si>
  <si>
    <t>ボイラーの構造</t>
    <rPh sb="5" eb="7">
      <t>コウゾウ</t>
    </rPh>
    <phoneticPr fontId="20"/>
  </si>
  <si>
    <t>過去の受講</t>
    <rPh sb="0" eb="2">
      <t>カコ</t>
    </rPh>
    <rPh sb="3" eb="5">
      <t>ジュコウ</t>
    </rPh>
    <phoneticPr fontId="20"/>
  </si>
  <si>
    <t>燃料及び燃焼</t>
    <rPh sb="0" eb="2">
      <t>ネンリョウ</t>
    </rPh>
    <rPh sb="2" eb="3">
      <t>オヨ</t>
    </rPh>
    <rPh sb="4" eb="6">
      <t>ネンショウ</t>
    </rPh>
    <phoneticPr fontId="20"/>
  </si>
  <si>
    <t>関係法令</t>
    <rPh sb="0" eb="2">
      <t>カンケイ</t>
    </rPh>
    <rPh sb="2" eb="4">
      <t>ホウレイ</t>
    </rPh>
    <phoneticPr fontId="20"/>
  </si>
  <si>
    <t>会員種別</t>
    <rPh sb="0" eb="2">
      <t>カイイン</t>
    </rPh>
    <rPh sb="2" eb="4">
      <t>シュベツ</t>
    </rPh>
    <phoneticPr fontId="20"/>
  </si>
  <si>
    <t>（*選択してください）</t>
    <rPh sb="2" eb="4">
      <t>センタク</t>
    </rPh>
    <phoneticPr fontId="20"/>
  </si>
  <si>
    <t>①受講者名</t>
    <rPh sb="1" eb="5">
      <t>フ　リ　ガ　ナ</t>
    </rPh>
    <phoneticPr fontId="20"/>
  </si>
  <si>
    <t>ボイラーの取扱い</t>
    <rPh sb="5" eb="7">
      <t>トリアツカ</t>
    </rPh>
    <phoneticPr fontId="20"/>
  </si>
  <si>
    <t>②受講者名</t>
    <rPh sb="1" eb="5">
      <t>フ　リ　ガ　ナ</t>
    </rPh>
    <phoneticPr fontId="20"/>
  </si>
  <si>
    <t>③受講者名</t>
    <rPh sb="1" eb="5">
      <t>フ　リ　ガ　ナ</t>
    </rPh>
    <phoneticPr fontId="20"/>
  </si>
  <si>
    <t>会社お申込みの場合</t>
    <rPh sb="0" eb="2">
      <t>カイシャ</t>
    </rPh>
    <rPh sb="3" eb="4">
      <t>モウ</t>
    </rPh>
    <rPh sb="4" eb="5">
      <t>コ</t>
    </rPh>
    <rPh sb="7" eb="9">
      <t>バアイ</t>
    </rPh>
    <phoneticPr fontId="20"/>
  </si>
  <si>
    <t>　連絡ご担当者名</t>
    <rPh sb="1" eb="3">
      <t>レンラク</t>
    </rPh>
    <rPh sb="4" eb="7">
      <t>タントウシャ</t>
    </rPh>
    <rPh sb="7" eb="8">
      <t>メイ</t>
    </rPh>
    <phoneticPr fontId="20"/>
  </si>
  <si>
    <t>通信欄</t>
    <rPh sb="0" eb="3">
      <t>ツウシンラン</t>
    </rPh>
    <phoneticPr fontId="20"/>
  </si>
  <si>
    <t>電話番号</t>
    <rPh sb="0" eb="2">
      <t>デンワ</t>
    </rPh>
    <rPh sb="2" eb="4">
      <t>バンゴウ</t>
    </rPh>
    <phoneticPr fontId="20"/>
  </si>
  <si>
    <t>*当講習のご案内をよくご確認の上、お申込みください。</t>
    <rPh sb="1" eb="2">
      <t>トウ</t>
    </rPh>
    <rPh sb="2" eb="4">
      <t>コウシュウ</t>
    </rPh>
    <rPh sb="6" eb="8">
      <t>アンナイ</t>
    </rPh>
    <rPh sb="12" eb="14">
      <t>カクニン</t>
    </rPh>
    <rPh sb="15" eb="16">
      <t>ウエ</t>
    </rPh>
    <rPh sb="18" eb="20">
      <t>モウシコ</t>
    </rPh>
    <phoneticPr fontId="20"/>
  </si>
  <si>
    <t>東京</t>
    <rPh sb="0" eb="2">
      <t>トウキョウ</t>
    </rPh>
    <phoneticPr fontId="20"/>
  </si>
  <si>
    <t>大阪</t>
    <rPh sb="0" eb="2">
      <t>オオサカ</t>
    </rPh>
    <phoneticPr fontId="20"/>
  </si>
  <si>
    <t>北海道</t>
    <rPh sb="0" eb="3">
      <t>ホッカイドウ</t>
    </rPh>
    <phoneticPr fontId="20"/>
  </si>
  <si>
    <t>宮城</t>
    <rPh sb="0" eb="2">
      <t>ミヤギ</t>
    </rPh>
    <phoneticPr fontId="20"/>
  </si>
  <si>
    <t>福島</t>
    <rPh sb="0" eb="2">
      <t>フクシマ</t>
    </rPh>
    <phoneticPr fontId="20"/>
  </si>
  <si>
    <t>茨城</t>
    <rPh sb="0" eb="2">
      <t>イバラキ</t>
    </rPh>
    <phoneticPr fontId="20"/>
  </si>
  <si>
    <t>栃木</t>
    <rPh sb="0" eb="2">
      <t>トチギ</t>
    </rPh>
    <phoneticPr fontId="20"/>
  </si>
  <si>
    <t>群馬</t>
    <rPh sb="0" eb="2">
      <t>グンマ</t>
    </rPh>
    <phoneticPr fontId="20"/>
  </si>
  <si>
    <t>埼玉</t>
    <rPh sb="0" eb="2">
      <t>サイタマ</t>
    </rPh>
    <phoneticPr fontId="20"/>
  </si>
  <si>
    <t>千葉</t>
    <rPh sb="0" eb="2">
      <t>チバ</t>
    </rPh>
    <phoneticPr fontId="20"/>
  </si>
  <si>
    <t>神奈川</t>
    <rPh sb="0" eb="3">
      <t>カナガワ</t>
    </rPh>
    <phoneticPr fontId="20"/>
  </si>
  <si>
    <t>新潟</t>
    <rPh sb="0" eb="2">
      <t>ニイガタ</t>
    </rPh>
    <phoneticPr fontId="20"/>
  </si>
  <si>
    <t>富山</t>
    <rPh sb="0" eb="2">
      <t>トヤマ</t>
    </rPh>
    <phoneticPr fontId="20"/>
  </si>
  <si>
    <t>石川</t>
    <rPh sb="0" eb="2">
      <t>イシカワ</t>
    </rPh>
    <phoneticPr fontId="20"/>
  </si>
  <si>
    <t>福井</t>
    <rPh sb="0" eb="2">
      <t>フクイ</t>
    </rPh>
    <phoneticPr fontId="20"/>
  </si>
  <si>
    <t>長野</t>
    <rPh sb="0" eb="2">
      <t>ナガノ</t>
    </rPh>
    <phoneticPr fontId="20"/>
  </si>
  <si>
    <t>岐阜</t>
    <rPh sb="0" eb="2">
      <t>ギフ</t>
    </rPh>
    <phoneticPr fontId="20"/>
  </si>
  <si>
    <t>静岡</t>
    <rPh sb="0" eb="2">
      <t>シズオカ</t>
    </rPh>
    <phoneticPr fontId="20"/>
  </si>
  <si>
    <t>愛知</t>
    <rPh sb="0" eb="2">
      <t>アイチ</t>
    </rPh>
    <phoneticPr fontId="20"/>
  </si>
  <si>
    <t>三重</t>
    <rPh sb="0" eb="2">
      <t>ミエ</t>
    </rPh>
    <phoneticPr fontId="20"/>
  </si>
  <si>
    <t>京滋</t>
    <rPh sb="0" eb="1">
      <t>ケイ</t>
    </rPh>
    <rPh sb="1" eb="2">
      <t>ジ</t>
    </rPh>
    <phoneticPr fontId="20"/>
  </si>
  <si>
    <t>兵庫</t>
    <rPh sb="0" eb="2">
      <t>ヒョウゴ</t>
    </rPh>
    <phoneticPr fontId="20"/>
  </si>
  <si>
    <t>和歌山</t>
    <rPh sb="0" eb="3">
      <t>ワカヤマ</t>
    </rPh>
    <phoneticPr fontId="20"/>
  </si>
  <si>
    <t>岡山</t>
    <rPh sb="0" eb="2">
      <t>オカヤマ</t>
    </rPh>
    <phoneticPr fontId="20"/>
  </si>
  <si>
    <t>広島</t>
    <rPh sb="0" eb="2">
      <t>ヒロシマ</t>
    </rPh>
    <phoneticPr fontId="20"/>
  </si>
  <si>
    <t>山口</t>
    <rPh sb="0" eb="2">
      <t>ヤマグチ</t>
    </rPh>
    <phoneticPr fontId="20"/>
  </si>
  <si>
    <t>徳島</t>
    <rPh sb="0" eb="2">
      <t>トクシマ</t>
    </rPh>
    <phoneticPr fontId="20"/>
  </si>
  <si>
    <t>愛媛</t>
    <rPh sb="0" eb="2">
      <t>エヒメ</t>
    </rPh>
    <phoneticPr fontId="20"/>
  </si>
  <si>
    <t>福岡</t>
    <rPh sb="0" eb="2">
      <t>フクオカ</t>
    </rPh>
    <phoneticPr fontId="20"/>
  </si>
  <si>
    <t>熊本</t>
    <rPh sb="0" eb="2">
      <t>クマモト</t>
    </rPh>
    <phoneticPr fontId="20"/>
  </si>
  <si>
    <t>大分</t>
    <rPh sb="0" eb="2">
      <t>オオイタ</t>
    </rPh>
    <phoneticPr fontId="20"/>
  </si>
  <si>
    <t>鹿児島</t>
    <rPh sb="0" eb="3">
      <t>カゴシマ</t>
    </rPh>
    <phoneticPr fontId="20"/>
  </si>
  <si>
    <t>沖縄</t>
    <rPh sb="0" eb="2">
      <t>オキナワ</t>
    </rPh>
    <phoneticPr fontId="20"/>
  </si>
  <si>
    <t>2019年</t>
    <rPh sb="4" eb="5">
      <t>ネン</t>
    </rPh>
    <phoneticPr fontId="26"/>
  </si>
  <si>
    <t>2017年</t>
    <rPh sb="4" eb="5">
      <t>ネン</t>
    </rPh>
    <phoneticPr fontId="26"/>
  </si>
  <si>
    <t>2018年</t>
    <rPh sb="4" eb="5">
      <t>ネン</t>
    </rPh>
    <phoneticPr fontId="26"/>
  </si>
  <si>
    <t>申込締切</t>
    <rPh sb="0" eb="2">
      <t>モウシコミ</t>
    </rPh>
    <rPh sb="2" eb="4">
      <t>シメキリ</t>
    </rPh>
    <phoneticPr fontId="20"/>
  </si>
  <si>
    <t>入金締切</t>
    <rPh sb="0" eb="2">
      <t>ニュウキン</t>
    </rPh>
    <rPh sb="2" eb="4">
      <t>シメキリ</t>
    </rPh>
    <phoneticPr fontId="20"/>
  </si>
  <si>
    <t>科目</t>
    <rPh sb="0" eb="2">
      <t>カモク</t>
    </rPh>
    <phoneticPr fontId="20"/>
  </si>
  <si>
    <t>受講日</t>
    <rPh sb="0" eb="2">
      <t>ジュコウ</t>
    </rPh>
    <rPh sb="2" eb="3">
      <t>ビ</t>
    </rPh>
    <phoneticPr fontId="26"/>
  </si>
  <si>
    <t>～</t>
    <phoneticPr fontId="20"/>
  </si>
  <si>
    <t>視聴期間</t>
    <rPh sb="0" eb="2">
      <t>シチョウ</t>
    </rPh>
    <rPh sb="2" eb="4">
      <t>キカン</t>
    </rPh>
    <phoneticPr fontId="20"/>
  </si>
  <si>
    <t>*講習で使用する図書に関しては前もってご準備の上、受講してください。</t>
    <rPh sb="1" eb="3">
      <t>コウシュウ</t>
    </rPh>
    <rPh sb="4" eb="6">
      <t>シヨウ</t>
    </rPh>
    <rPh sb="8" eb="10">
      <t>トショ</t>
    </rPh>
    <rPh sb="11" eb="12">
      <t>カン</t>
    </rPh>
    <rPh sb="15" eb="16">
      <t>マエ</t>
    </rPh>
    <rPh sb="20" eb="22">
      <t>ジュンビ</t>
    </rPh>
    <rPh sb="23" eb="24">
      <t>ウエ</t>
    </rPh>
    <rPh sb="25" eb="27">
      <t>ジュコウ</t>
    </rPh>
    <phoneticPr fontId="20"/>
  </si>
  <si>
    <t>なし</t>
    <phoneticPr fontId="26"/>
  </si>
  <si>
    <t>2020年</t>
    <rPh sb="4" eb="5">
      <t>ネン</t>
    </rPh>
    <phoneticPr fontId="26"/>
  </si>
  <si>
    <t>入金締切</t>
    <rPh sb="0" eb="2">
      <t>ニュウキン</t>
    </rPh>
    <rPh sb="2" eb="4">
      <t>シメキリ</t>
    </rPh>
    <phoneticPr fontId="26"/>
  </si>
  <si>
    <t>視聴期間</t>
    <rPh sb="0" eb="2">
      <t>シチョウ</t>
    </rPh>
    <rPh sb="2" eb="4">
      <t>キカン</t>
    </rPh>
    <phoneticPr fontId="26"/>
  </si>
  <si>
    <t>申込日</t>
    <rPh sb="0" eb="3">
      <t>モウシコミビ</t>
    </rPh>
    <phoneticPr fontId="26"/>
  </si>
  <si>
    <t>当協会会員事業場の方</t>
    <rPh sb="0" eb="3">
      <t>トウキョウカイ</t>
    </rPh>
    <rPh sb="3" eb="5">
      <t>カイイン</t>
    </rPh>
    <rPh sb="5" eb="8">
      <t>ジギョウジョウ</t>
    </rPh>
    <rPh sb="9" eb="10">
      <t>カタ</t>
    </rPh>
    <phoneticPr fontId="20"/>
  </si>
  <si>
    <t>なし</t>
    <phoneticPr fontId="26"/>
  </si>
  <si>
    <t>科目数</t>
    <rPh sb="0" eb="3">
      <t>カモクスウ</t>
    </rPh>
    <phoneticPr fontId="26"/>
  </si>
  <si>
    <t>過去の受講</t>
    <rPh sb="0" eb="2">
      <t>カコ</t>
    </rPh>
    <rPh sb="3" eb="5">
      <t>ジュコウ</t>
    </rPh>
    <phoneticPr fontId="26"/>
  </si>
  <si>
    <t>2020年</t>
    <rPh sb="4" eb="5">
      <t>ネン</t>
    </rPh>
    <phoneticPr fontId="26"/>
  </si>
  <si>
    <t>請求書希望有無</t>
    <rPh sb="0" eb="3">
      <t>セイキュウショ</t>
    </rPh>
    <rPh sb="3" eb="5">
      <t>キボウ</t>
    </rPh>
    <rPh sb="5" eb="7">
      <t>ウム</t>
    </rPh>
    <phoneticPr fontId="20"/>
  </si>
  <si>
    <t>申込科目数</t>
    <rPh sb="0" eb="2">
      <t>モウシコミ</t>
    </rPh>
    <rPh sb="2" eb="5">
      <t>カモクスウ</t>
    </rPh>
    <phoneticPr fontId="20"/>
  </si>
  <si>
    <t>③受講料小計</t>
    <rPh sb="1" eb="4">
      <t>ジュコウリョウ</t>
    </rPh>
    <rPh sb="4" eb="6">
      <t>ショウケイ</t>
    </rPh>
    <phoneticPr fontId="20"/>
  </si>
  <si>
    <t>②受講料小計</t>
    <rPh sb="1" eb="4">
      <t>ジュコウリョウ</t>
    </rPh>
    <rPh sb="4" eb="6">
      <t>ショウケイ</t>
    </rPh>
    <phoneticPr fontId="20"/>
  </si>
  <si>
    <t>①受講料小計</t>
    <rPh sb="1" eb="4">
      <t>ジュコウリョウ</t>
    </rPh>
    <rPh sb="4" eb="6">
      <t>ショウケイ</t>
    </rPh>
    <phoneticPr fontId="20"/>
  </si>
  <si>
    <t>振込予定日</t>
    <rPh sb="0" eb="2">
      <t>フリコミ</t>
    </rPh>
    <rPh sb="2" eb="5">
      <t>ヨテイビ</t>
    </rPh>
    <phoneticPr fontId="20"/>
  </si>
  <si>
    <t>振込人名義(カタカナ）</t>
    <rPh sb="0" eb="2">
      <t>フリコミ</t>
    </rPh>
    <rPh sb="2" eb="3">
      <t>ニン</t>
    </rPh>
    <rPh sb="3" eb="5">
      <t>メイギ</t>
    </rPh>
    <phoneticPr fontId="20"/>
  </si>
  <si>
    <t>円(消費税込)</t>
    <rPh sb="0" eb="1">
      <t>エン</t>
    </rPh>
    <rPh sb="2" eb="5">
      <t>ショウヒゼイ</t>
    </rPh>
    <rPh sb="5" eb="6">
      <t>コミ</t>
    </rPh>
    <phoneticPr fontId="20"/>
  </si>
  <si>
    <t>連絡先
電話番号</t>
    <rPh sb="0" eb="3">
      <t>レンラクサキ</t>
    </rPh>
    <rPh sb="4" eb="6">
      <t>デンワ</t>
    </rPh>
    <rPh sb="6" eb="8">
      <t>バンゴウ</t>
    </rPh>
    <phoneticPr fontId="20"/>
  </si>
  <si>
    <t>E-mail</t>
    <phoneticPr fontId="20"/>
  </si>
  <si>
    <t>部署名</t>
    <rPh sb="0" eb="2">
      <t>ブショ</t>
    </rPh>
    <rPh sb="2" eb="3">
      <t>メイ</t>
    </rPh>
    <phoneticPr fontId="20"/>
  </si>
  <si>
    <t>一般（非会員）事業場の方</t>
    <rPh sb="0" eb="2">
      <t>イッパン</t>
    </rPh>
    <rPh sb="3" eb="4">
      <t>ヒ</t>
    </rPh>
    <rPh sb="4" eb="6">
      <t>カイイン</t>
    </rPh>
    <rPh sb="7" eb="10">
      <t>ジギョウジョウ</t>
    </rPh>
    <rPh sb="11" eb="12">
      <t>カタ</t>
    </rPh>
    <phoneticPr fontId="20"/>
  </si>
  <si>
    <t>一般（非会員）事業場の方</t>
    <rPh sb="7" eb="10">
      <t>ジギョウジョウ</t>
    </rPh>
    <phoneticPr fontId="26"/>
  </si>
  <si>
    <t>〒</t>
    <phoneticPr fontId="26"/>
  </si>
  <si>
    <t>資料・請求書　　　　　　　　　　　　　　　　   
　　送付先住所　</t>
    <rPh sb="0" eb="2">
      <t>シリョウ</t>
    </rPh>
    <rPh sb="3" eb="6">
      <t>セイキュウショ</t>
    </rPh>
    <rPh sb="28" eb="30">
      <t>ソウフ</t>
    </rPh>
    <rPh sb="30" eb="31">
      <t>サキ</t>
    </rPh>
    <rPh sb="31" eb="33">
      <t>ジュウショ</t>
    </rPh>
    <phoneticPr fontId="20"/>
  </si>
  <si>
    <t>勤務先名</t>
    <rPh sb="0" eb="3">
      <t>キンムサキ</t>
    </rPh>
    <rPh sb="3" eb="4">
      <t>メイ</t>
    </rPh>
    <phoneticPr fontId="20"/>
  </si>
  <si>
    <t>※お申込締切</t>
    <rPh sb="2" eb="4">
      <t>モウシコ</t>
    </rPh>
    <rPh sb="4" eb="6">
      <t>シメキリ</t>
    </rPh>
    <phoneticPr fontId="26"/>
  </si>
  <si>
    <t>※お振込締切</t>
    <rPh sb="2" eb="4">
      <t>フリコ</t>
    </rPh>
    <rPh sb="4" eb="6">
      <t>シメキリ</t>
    </rPh>
    <phoneticPr fontId="26"/>
  </si>
  <si>
    <t>受講料合計</t>
    <rPh sb="0" eb="3">
      <t>ジュコウリョウ</t>
    </rPh>
    <rPh sb="3" eb="5">
      <t>ゴウケイ</t>
    </rPh>
    <phoneticPr fontId="20"/>
  </si>
  <si>
    <t>(消費税込)</t>
    <phoneticPr fontId="26"/>
  </si>
  <si>
    <t>*お申込・お振込締切日にご注意の上、お手続きください。</t>
    <rPh sb="2" eb="4">
      <t>モウシコミ</t>
    </rPh>
    <rPh sb="6" eb="8">
      <t>フリコミ</t>
    </rPh>
    <rPh sb="8" eb="11">
      <t>シメキリビ</t>
    </rPh>
    <rPh sb="13" eb="15">
      <t>チュウイ</t>
    </rPh>
    <rPh sb="16" eb="17">
      <t>ウエ</t>
    </rPh>
    <rPh sb="19" eb="21">
      <t>テツヅ</t>
    </rPh>
    <phoneticPr fontId="20"/>
  </si>
  <si>
    <t>◎この申込書は当該講習以外の目的には使用いたしません。</t>
    <rPh sb="3" eb="6">
      <t>モウシコミショ</t>
    </rPh>
    <rPh sb="7" eb="9">
      <t>トウガイ</t>
    </rPh>
    <rPh sb="9" eb="11">
      <t>コウシュウ</t>
    </rPh>
    <rPh sb="11" eb="13">
      <t>イガイ</t>
    </rPh>
    <rPh sb="14" eb="16">
      <t>モクテキ</t>
    </rPh>
    <rPh sb="18" eb="20">
      <t>シヨウ</t>
    </rPh>
    <phoneticPr fontId="26"/>
  </si>
  <si>
    <t>◎受講料振込先は、お申込みメールをいただいてからご案内いたします。</t>
    <rPh sb="1" eb="4">
      <t>ジュコウリョウ</t>
    </rPh>
    <rPh sb="4" eb="6">
      <t>フリコミ</t>
    </rPh>
    <rPh sb="6" eb="7">
      <t>サキ</t>
    </rPh>
    <rPh sb="10" eb="12">
      <t>モウシコ</t>
    </rPh>
    <rPh sb="25" eb="27">
      <t>アンナイ</t>
    </rPh>
    <phoneticPr fontId="26"/>
  </si>
  <si>
    <t>2019年</t>
    <rPh sb="4" eb="5">
      <t>ネン</t>
    </rPh>
    <phoneticPr fontId="26"/>
  </si>
  <si>
    <t>2018年</t>
    <rPh sb="4" eb="5">
      <t>ネン</t>
    </rPh>
    <phoneticPr fontId="26"/>
  </si>
  <si>
    <t>2017年</t>
    <rPh sb="4" eb="5">
      <t>ネン</t>
    </rPh>
    <phoneticPr fontId="26"/>
  </si>
  <si>
    <t>2016年</t>
    <rPh sb="4" eb="5">
      <t>ネン</t>
    </rPh>
    <phoneticPr fontId="26"/>
  </si>
  <si>
    <t>*選択してください(必須)　</t>
    <rPh sb="1" eb="3">
      <t>センタク</t>
    </rPh>
    <rPh sb="10" eb="12">
      <t>ヒッス</t>
    </rPh>
    <phoneticPr fontId="26"/>
  </si>
  <si>
    <t>2021年</t>
    <rPh sb="4" eb="5">
      <t>ネン</t>
    </rPh>
    <phoneticPr fontId="26"/>
  </si>
  <si>
    <t>*選択してください(必須)</t>
    <rPh sb="1" eb="3">
      <t>センタク</t>
    </rPh>
    <rPh sb="10" eb="12">
      <t>ヒッス</t>
    </rPh>
    <phoneticPr fontId="20"/>
  </si>
  <si>
    <r>
      <t xml:space="preserve">所属支部
</t>
    </r>
    <r>
      <rPr>
        <sz val="10"/>
        <rFont val="HGPｺﾞｼｯｸM"/>
        <family val="3"/>
        <charset val="128"/>
      </rPr>
      <t>（会員の場合）</t>
    </r>
    <rPh sb="0" eb="2">
      <t>ショゾク</t>
    </rPh>
    <rPh sb="2" eb="4">
      <t>シブ</t>
    </rPh>
    <rPh sb="6" eb="8">
      <t>カイイン</t>
    </rPh>
    <rPh sb="9" eb="11">
      <t>バアイ</t>
    </rPh>
    <phoneticPr fontId="20"/>
  </si>
  <si>
    <t>※「会員種別」「過去の受講」「視聴期間」を選択すると金額に反映します→</t>
    <rPh sb="2" eb="4">
      <t>カイイン</t>
    </rPh>
    <rPh sb="4" eb="6">
      <t>シュベツ</t>
    </rPh>
    <rPh sb="8" eb="10">
      <t>カコ</t>
    </rPh>
    <rPh sb="11" eb="13">
      <t>ジュコウ</t>
    </rPh>
    <rPh sb="15" eb="19">
      <t>シチョウキカン</t>
    </rPh>
    <rPh sb="21" eb="23">
      <t>センタク</t>
    </rPh>
    <rPh sb="26" eb="28">
      <t>キンガク</t>
    </rPh>
    <rPh sb="29" eb="31">
      <t>ハンエイ</t>
    </rPh>
    <phoneticPr fontId="26"/>
  </si>
  <si>
    <t>※「会員種別」「過去の受講」「視聴期間」を選択すると金額に反映します→</t>
    <phoneticPr fontId="26"/>
  </si>
  <si>
    <t>香川検査事務所</t>
    <rPh sb="0" eb="2">
      <t>カガワ</t>
    </rPh>
    <rPh sb="2" eb="7">
      <t>ケンサジムショ</t>
    </rPh>
    <phoneticPr fontId="20"/>
  </si>
  <si>
    <t>(*視聴開始日)</t>
    <rPh sb="2" eb="4">
      <t>シチョウ</t>
    </rPh>
    <rPh sb="4" eb="7">
      <t>カイシビ</t>
    </rPh>
    <phoneticPr fontId="20"/>
  </si>
  <si>
    <r>
      <t>2022年度 特級ボイラー技士免許試験
                       受験準備講習申込書 (E-mail添付送信：</t>
    </r>
    <r>
      <rPr>
        <b/>
        <sz val="14"/>
        <color rgb="FF000000"/>
        <rFont val="BIZ UDP明朝 Medium"/>
        <family val="1"/>
        <charset val="128"/>
      </rPr>
      <t>ent@jbanet.or.jp</t>
    </r>
    <r>
      <rPr>
        <b/>
        <sz val="14"/>
        <color rgb="FF000000"/>
        <rFont val="HGPｺﾞｼｯｸM"/>
        <family val="3"/>
        <charset val="128"/>
      </rPr>
      <t>)</t>
    </r>
    <rPh sb="4" eb="5">
      <t>ネン</t>
    </rPh>
    <rPh sb="5" eb="6">
      <t>ド</t>
    </rPh>
    <rPh sb="7" eb="9">
      <t>トッキュウ</t>
    </rPh>
    <rPh sb="13" eb="15">
      <t>ギシ</t>
    </rPh>
    <rPh sb="15" eb="17">
      <t>メンキョ</t>
    </rPh>
    <rPh sb="17" eb="19">
      <t>シケン</t>
    </rPh>
    <rPh sb="43" eb="45">
      <t>ジュケン</t>
    </rPh>
    <rPh sb="45" eb="47">
      <t>ジュンビ</t>
    </rPh>
    <rPh sb="47" eb="49">
      <t>コウシュウ</t>
    </rPh>
    <rPh sb="49" eb="52">
      <t>モウシコミショ</t>
    </rPh>
    <rPh sb="60" eb="62">
      <t>テンプ</t>
    </rPh>
    <rPh sb="62" eb="64">
      <t>ソウシン</t>
    </rPh>
    <phoneticPr fontId="20"/>
  </si>
  <si>
    <t>(*選択)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</si>
</sst>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\0022#,##0;[Red]&quot;\00\2\2\-#,##0"/>
    <numFmt numFmtId="177" formatCode="m&quot;月&quot;d&quot;日&quot;;@"/>
    <numFmt numFmtId="178" formatCode="#,##0_);[Red]\(#,##0\)"/>
    <numFmt numFmtId="179" formatCode="#&quot;科目&quot;"/>
    <numFmt numFmtId="180" formatCode="#,###&quot;円&quot;"/>
  </numFmts>
  <fonts count="54" x14ac:knownFonts="1"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rgb="FF000000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8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rgb="FF000000"/>
      <name val="HGPｺﾞｼｯｸM"/>
      <family val="3"/>
      <charset val="128"/>
    </font>
    <font>
      <sz val="9"/>
      <color rgb="FF000000"/>
      <name val="HGPｺﾞｼｯｸM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rgb="FF000000"/>
      <name val="HGPｺﾞｼｯｸM"/>
      <family val="3"/>
      <charset val="128"/>
    </font>
    <font>
      <sz val="12"/>
      <color rgb="FF000000"/>
      <name val="HGPｺﾞｼｯｸM"/>
      <family val="3"/>
      <charset val="128"/>
    </font>
    <font>
      <sz val="9"/>
      <color rgb="FF000000"/>
      <name val="HGPｺﾞｼｯｸE"/>
      <family val="3"/>
      <charset val="128"/>
    </font>
    <font>
      <sz val="11"/>
      <color rgb="FF000000"/>
      <name val="HGPｺﾞｼｯｸE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theme="0"/>
      <name val="HGPｺﾞｼｯｸM"/>
      <family val="3"/>
      <charset val="128"/>
    </font>
    <font>
      <sz val="8"/>
      <color theme="0"/>
      <name val="HGPｺﾞｼｯｸM"/>
      <family val="3"/>
      <charset val="128"/>
    </font>
    <font>
      <sz val="6"/>
      <color theme="0"/>
      <name val="HGPｺﾞｼｯｸM"/>
      <family val="3"/>
      <charset val="128"/>
    </font>
    <font>
      <sz val="12"/>
      <color theme="0"/>
      <name val="ＭＳ Ｐゴシック"/>
      <family val="3"/>
      <charset val="128"/>
      <scheme val="minor"/>
    </font>
    <font>
      <sz val="4"/>
      <color theme="0"/>
      <name val="HGPｺﾞｼｯｸM"/>
      <family val="3"/>
      <charset val="128"/>
    </font>
    <font>
      <sz val="4"/>
      <color theme="0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14"/>
      <color rgb="FF000000"/>
      <name val="HGPｺﾞｼｯｸE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E"/>
      <family val="3"/>
      <charset val="128"/>
    </font>
    <font>
      <sz val="11"/>
      <name val="HGPｺﾞｼｯｸE"/>
      <family val="3"/>
      <charset val="128"/>
    </font>
    <font>
      <sz val="8"/>
      <color theme="1"/>
      <name val="HGPｺﾞｼｯｸM"/>
      <family val="3"/>
      <charset val="128"/>
    </font>
    <font>
      <sz val="11"/>
      <color rgb="FFFF0000"/>
      <name val="HGPｺﾞｼｯｸE"/>
      <family val="3"/>
      <charset val="128"/>
    </font>
    <font>
      <sz val="11"/>
      <color theme="0" tint="-0.34998626667073579"/>
      <name val="HGPｺﾞｼｯｸM"/>
      <family val="3"/>
      <charset val="128"/>
    </font>
    <font>
      <sz val="10"/>
      <color theme="0" tint="-0.34998626667073579"/>
      <name val="HGPｺﾞｼｯｸM"/>
      <family val="3"/>
      <charset val="128"/>
    </font>
    <font>
      <sz val="14"/>
      <color theme="0" tint="-0.34998626667073579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8"/>
      <color rgb="FF000000"/>
      <name val="HGPｺﾞｼｯｸE"/>
      <family val="3"/>
      <charset val="128"/>
    </font>
    <font>
      <b/>
      <sz val="14"/>
      <color rgb="FF000000"/>
      <name val="BIZ UDP明朝 Medium"/>
      <family val="1"/>
      <charset val="128"/>
    </font>
    <font>
      <sz val="14"/>
      <color theme="0"/>
      <name val="HGPｺﾞｼｯｸM"/>
      <family val="3"/>
      <charset val="128"/>
    </font>
    <font>
      <sz val="10"/>
      <color theme="0"/>
      <name val="HGPｺﾞｼｯｸM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indexed="64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000000"/>
      </top>
      <bottom style="double">
        <color indexed="64"/>
      </bottom>
      <diagonal/>
    </border>
    <border>
      <left/>
      <right/>
      <top style="thick">
        <color rgb="FF000000"/>
      </top>
      <bottom style="double">
        <color indexed="64"/>
      </bottom>
      <diagonal/>
    </border>
    <border>
      <left/>
      <right style="thin">
        <color indexed="64"/>
      </right>
      <top style="thick">
        <color rgb="FF00000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000000"/>
      </bottom>
      <diagonal/>
    </border>
    <border>
      <left/>
      <right/>
      <top style="thin">
        <color indexed="64"/>
      </top>
      <bottom style="double">
        <color rgb="FF000000"/>
      </bottom>
      <diagonal/>
    </border>
    <border>
      <left/>
      <right style="thin">
        <color rgb="FF000000"/>
      </right>
      <top style="thin">
        <color indexed="64"/>
      </top>
      <bottom style="double">
        <color rgb="FF000000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double">
        <color rgb="FF000000"/>
      </bottom>
      <diagonal/>
    </border>
  </borders>
  <cellStyleXfs count="43">
    <xf numFmtId="0" fontId="0" fillId="0" borderId="0">
      <alignment vertical="center"/>
    </xf>
    <xf numFmtId="176" fontId="25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1">
    <xf numFmtId="0" fontId="0" fillId="0" borderId="0" xfId="0" applyFont="1">
      <alignment vertical="center"/>
    </xf>
    <xf numFmtId="0" fontId="22" fillId="0" borderId="0" xfId="0" applyFont="1" applyProtection="1">
      <alignment vertical="center"/>
    </xf>
    <xf numFmtId="0" fontId="21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19" fillId="0" borderId="0" xfId="0" applyFont="1" applyBorder="1" applyProtection="1">
      <alignment vertical="center"/>
    </xf>
    <xf numFmtId="0" fontId="19" fillId="0" borderId="14" xfId="0" applyFont="1" applyBorder="1" applyProtection="1">
      <alignment vertical="center"/>
    </xf>
    <xf numFmtId="0" fontId="19" fillId="0" borderId="14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34" fillId="0" borderId="0" xfId="0" applyFont="1" applyBorder="1">
      <alignment vertical="center"/>
    </xf>
    <xf numFmtId="56" fontId="31" fillId="0" borderId="0" xfId="0" applyNumberFormat="1" applyFont="1" applyBorder="1">
      <alignment vertical="center"/>
    </xf>
    <xf numFmtId="0" fontId="31" fillId="0" borderId="0" xfId="0" applyFont="1" applyBorder="1">
      <alignment vertical="center"/>
    </xf>
    <xf numFmtId="0" fontId="33" fillId="0" borderId="0" xfId="0" applyFont="1" applyBorder="1">
      <alignment vertical="center"/>
    </xf>
    <xf numFmtId="177" fontId="19" fillId="0" borderId="15" xfId="0" applyNumberFormat="1" applyFont="1" applyBorder="1" applyAlignment="1" applyProtection="1">
      <alignment vertical="center" shrinkToFit="1"/>
    </xf>
    <xf numFmtId="177" fontId="19" fillId="0" borderId="15" xfId="0" applyNumberFormat="1" applyFont="1" applyBorder="1" applyAlignment="1" applyProtection="1">
      <alignment horizontal="center" vertical="center" shrinkToFit="1"/>
    </xf>
    <xf numFmtId="177" fontId="19" fillId="0" borderId="0" xfId="0" applyNumberFormat="1" applyFont="1" applyBorder="1" applyAlignment="1" applyProtection="1">
      <alignment horizontal="center" vertical="center" shrinkToFit="1"/>
    </xf>
    <xf numFmtId="0" fontId="19" fillId="0" borderId="0" xfId="0" applyFont="1" applyBorder="1" applyAlignment="1" applyProtection="1">
      <alignment horizontal="left" vertical="top" wrapText="1"/>
    </xf>
    <xf numFmtId="0" fontId="19" fillId="0" borderId="0" xfId="0" applyFont="1" applyBorder="1" applyAlignment="1" applyProtection="1">
      <alignment horizontal="center" vertical="top" wrapText="1"/>
    </xf>
    <xf numFmtId="177" fontId="23" fillId="0" borderId="33" xfId="0" applyNumberFormat="1" applyFont="1" applyBorder="1" applyAlignment="1" applyProtection="1">
      <alignment vertical="center" shrinkToFit="1"/>
    </xf>
    <xf numFmtId="0" fontId="23" fillId="0" borderId="27" xfId="0" applyFont="1" applyBorder="1" applyAlignment="1" applyProtection="1">
      <alignment vertical="center"/>
    </xf>
    <xf numFmtId="0" fontId="23" fillId="0" borderId="45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</xf>
    <xf numFmtId="0" fontId="21" fillId="0" borderId="45" xfId="0" applyFont="1" applyBorder="1" applyAlignment="1" applyProtection="1">
      <alignment horizontal="center" vertical="center"/>
    </xf>
    <xf numFmtId="177" fontId="19" fillId="0" borderId="47" xfId="0" applyNumberFormat="1" applyFont="1" applyBorder="1" applyAlignment="1" applyProtection="1">
      <alignment vertical="center" shrinkToFit="1"/>
    </xf>
    <xf numFmtId="0" fontId="23" fillId="0" borderId="0" xfId="0" applyFont="1" applyBorder="1" applyAlignment="1" applyProtection="1"/>
    <xf numFmtId="0" fontId="18" fillId="0" borderId="12" xfId="0" applyFont="1" applyBorder="1" applyAlignment="1" applyProtection="1">
      <alignment horizontal="center" wrapText="1"/>
    </xf>
    <xf numFmtId="0" fontId="18" fillId="0" borderId="13" xfId="0" applyFont="1" applyBorder="1" applyAlignment="1" applyProtection="1">
      <alignment horizontal="right" wrapText="1"/>
    </xf>
    <xf numFmtId="0" fontId="19" fillId="0" borderId="48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left"/>
    </xf>
    <xf numFmtId="177" fontId="18" fillId="0" borderId="46" xfId="0" applyNumberFormat="1" applyFont="1" applyBorder="1" applyAlignment="1" applyProtection="1">
      <alignment horizontal="center" vertical="center"/>
    </xf>
    <xf numFmtId="180" fontId="30" fillId="0" borderId="43" xfId="0" applyNumberFormat="1" applyFont="1" applyBorder="1" applyAlignment="1" applyProtection="1">
      <alignment shrinkToFit="1"/>
    </xf>
    <xf numFmtId="0" fontId="40" fillId="0" borderId="0" xfId="0" applyFont="1" applyAlignment="1" applyProtection="1">
      <alignment horizontal="center"/>
    </xf>
    <xf numFmtId="177" fontId="21" fillId="0" borderId="0" xfId="0" applyNumberFormat="1" applyFont="1" applyAlignment="1" applyProtection="1">
      <alignment horizontal="center" vertical="center"/>
    </xf>
    <xf numFmtId="0" fontId="44" fillId="0" borderId="0" xfId="0" applyFont="1" applyBorder="1" applyProtection="1">
      <alignment vertical="center"/>
    </xf>
    <xf numFmtId="0" fontId="44" fillId="0" borderId="0" xfId="0" applyFont="1" applyBorder="1" applyAlignment="1" applyProtection="1">
      <alignment horizontal="center" vertical="center"/>
    </xf>
    <xf numFmtId="0" fontId="44" fillId="0" borderId="14" xfId="0" applyFont="1" applyBorder="1" applyProtection="1">
      <alignment vertical="center"/>
    </xf>
    <xf numFmtId="0" fontId="33" fillId="0" borderId="0" xfId="0" applyFont="1">
      <alignment vertical="center"/>
    </xf>
    <xf numFmtId="0" fontId="45" fillId="0" borderId="0" xfId="0" applyFont="1" applyBorder="1" applyAlignment="1" applyProtection="1">
      <alignment horizontal="center" vertical="center"/>
    </xf>
    <xf numFmtId="0" fontId="45" fillId="0" borderId="0" xfId="0" applyFont="1" applyBorder="1" applyAlignment="1" applyProtection="1">
      <alignment vertical="center"/>
    </xf>
    <xf numFmtId="0" fontId="45" fillId="0" borderId="0" xfId="0" applyFont="1" applyBorder="1" applyAlignment="1" applyProtection="1">
      <alignment vertical="center" shrinkToFit="1"/>
    </xf>
    <xf numFmtId="177" fontId="45" fillId="0" borderId="0" xfId="0" applyNumberFormat="1" applyFont="1" applyBorder="1" applyAlignment="1" applyProtection="1">
      <alignment vertical="center" shrinkToFit="1"/>
    </xf>
    <xf numFmtId="0" fontId="45" fillId="0" borderId="0" xfId="0" applyFont="1" applyBorder="1" applyProtection="1">
      <alignment vertical="center"/>
    </xf>
    <xf numFmtId="0" fontId="45" fillId="0" borderId="0" xfId="0" applyFont="1" applyProtection="1">
      <alignment vertical="center"/>
    </xf>
    <xf numFmtId="0" fontId="46" fillId="0" borderId="0" xfId="0" applyFont="1" applyBorder="1" applyAlignment="1" applyProtection="1">
      <alignment vertical="center"/>
    </xf>
    <xf numFmtId="178" fontId="45" fillId="0" borderId="0" xfId="0" applyNumberFormat="1" applyFont="1" applyBorder="1" applyAlignment="1" applyProtection="1">
      <alignment shrinkToFit="1"/>
    </xf>
    <xf numFmtId="0" fontId="45" fillId="0" borderId="0" xfId="0" applyFont="1" applyBorder="1" applyAlignment="1" applyProtection="1">
      <alignment vertical="top"/>
    </xf>
    <xf numFmtId="0" fontId="45" fillId="0" borderId="0" xfId="0" applyFont="1" applyBorder="1" applyAlignment="1" applyProtection="1">
      <alignment vertical="top" wrapText="1"/>
    </xf>
    <xf numFmtId="0" fontId="45" fillId="0" borderId="0" xfId="0" applyFont="1" applyAlignment="1" applyProtection="1">
      <alignment horizontal="center" vertical="center"/>
    </xf>
    <xf numFmtId="0" fontId="47" fillId="0" borderId="0" xfId="0" applyFont="1" applyProtection="1">
      <alignment vertical="center"/>
    </xf>
    <xf numFmtId="56" fontId="46" fillId="0" borderId="0" xfId="0" applyNumberFormat="1" applyFont="1" applyFill="1" applyBorder="1" applyAlignment="1" applyProtection="1"/>
    <xf numFmtId="56" fontId="46" fillId="0" borderId="0" xfId="0" applyNumberFormat="1" applyFont="1" applyFill="1" applyBorder="1" applyAlignment="1" applyProtection="1">
      <alignment horizontal="center"/>
    </xf>
    <xf numFmtId="0" fontId="41" fillId="33" borderId="54" xfId="0" applyFont="1" applyFill="1" applyBorder="1" applyAlignment="1" applyProtection="1">
      <alignment horizontal="center" vertical="center"/>
    </xf>
    <xf numFmtId="0" fontId="23" fillId="0" borderId="22" xfId="0" applyFont="1" applyBorder="1" applyAlignment="1" applyProtection="1">
      <alignment horizontal="center" vertical="center" wrapText="1"/>
    </xf>
    <xf numFmtId="177" fontId="19" fillId="34" borderId="15" xfId="0" applyNumberFormat="1" applyFont="1" applyFill="1" applyBorder="1" applyAlignment="1" applyProtection="1">
      <alignment vertical="center" shrinkToFit="1"/>
      <protection locked="0"/>
    </xf>
    <xf numFmtId="177" fontId="19" fillId="34" borderId="0" xfId="0" applyNumberFormat="1" applyFont="1" applyFill="1" applyBorder="1" applyAlignment="1" applyProtection="1">
      <alignment vertical="center" shrinkToFit="1"/>
      <protection locked="0"/>
    </xf>
    <xf numFmtId="0" fontId="19" fillId="34" borderId="13" xfId="0" applyFont="1" applyFill="1" applyBorder="1" applyAlignment="1" applyProtection="1">
      <alignment horizontal="left"/>
      <protection locked="0"/>
    </xf>
    <xf numFmtId="0" fontId="19" fillId="0" borderId="16" xfId="0" applyFont="1" applyBorder="1" applyAlignment="1" applyProtection="1">
      <alignment horizontal="center" vertical="center"/>
    </xf>
    <xf numFmtId="0" fontId="19" fillId="0" borderId="21" xfId="0" applyFont="1" applyBorder="1" applyAlignment="1" applyProtection="1">
      <alignment horizontal="center" vertical="center"/>
    </xf>
    <xf numFmtId="0" fontId="40" fillId="0" borderId="30" xfId="0" applyFont="1" applyBorder="1" applyAlignment="1" applyProtection="1">
      <alignment horizontal="center"/>
    </xf>
    <xf numFmtId="0" fontId="19" fillId="0" borderId="28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 vertical="center"/>
    </xf>
    <xf numFmtId="179" fontId="28" fillId="0" borderId="49" xfId="0" applyNumberFormat="1" applyFont="1" applyBorder="1" applyAlignment="1" applyProtection="1">
      <alignment horizontal="center" vertical="center"/>
    </xf>
    <xf numFmtId="179" fontId="28" fillId="0" borderId="50" xfId="0" applyNumberFormat="1" applyFont="1" applyBorder="1" applyAlignment="1" applyProtection="1">
      <alignment horizontal="center" vertical="center"/>
    </xf>
    <xf numFmtId="0" fontId="19" fillId="34" borderId="16" xfId="0" applyFont="1" applyFill="1" applyBorder="1" applyAlignment="1" applyProtection="1">
      <alignment horizontal="center" vertical="center"/>
      <protection locked="0"/>
    </xf>
    <xf numFmtId="0" fontId="19" fillId="34" borderId="21" xfId="0" applyFont="1" applyFill="1" applyBorder="1" applyAlignment="1" applyProtection="1">
      <alignment horizontal="center" vertical="center"/>
      <protection locked="0"/>
    </xf>
    <xf numFmtId="0" fontId="19" fillId="34" borderId="37" xfId="0" applyFont="1" applyFill="1" applyBorder="1" applyAlignment="1" applyProtection="1">
      <alignment horizontal="center" vertical="center"/>
      <protection locked="0"/>
    </xf>
    <xf numFmtId="0" fontId="19" fillId="34" borderId="38" xfId="0" applyFont="1" applyFill="1" applyBorder="1" applyAlignment="1" applyProtection="1">
      <alignment horizontal="center" vertical="center"/>
      <protection locked="0"/>
    </xf>
    <xf numFmtId="0" fontId="49" fillId="0" borderId="27" xfId="0" applyFont="1" applyFill="1" applyBorder="1" applyAlignment="1" applyProtection="1">
      <alignment horizontal="right" vertical="center"/>
    </xf>
    <xf numFmtId="0" fontId="49" fillId="0" borderId="23" xfId="0" applyFont="1" applyFill="1" applyBorder="1" applyAlignment="1" applyProtection="1">
      <alignment horizontal="right" vertical="center"/>
    </xf>
    <xf numFmtId="0" fontId="49" fillId="0" borderId="33" xfId="0" applyFont="1" applyFill="1" applyBorder="1" applyAlignment="1" applyProtection="1">
      <alignment horizontal="right" vertical="center"/>
    </xf>
    <xf numFmtId="0" fontId="30" fillId="33" borderId="58" xfId="0" applyFont="1" applyFill="1" applyBorder="1" applyAlignment="1" applyProtection="1">
      <alignment horizontal="center" vertical="center"/>
    </xf>
    <xf numFmtId="0" fontId="30" fillId="33" borderId="59" xfId="0" applyFont="1" applyFill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horizontal="center" vertical="top"/>
    </xf>
    <xf numFmtId="0" fontId="19" fillId="0" borderId="24" xfId="0" applyFont="1" applyBorder="1" applyAlignment="1" applyProtection="1">
      <alignment horizontal="center" vertical="top"/>
    </xf>
    <xf numFmtId="0" fontId="19" fillId="0" borderId="36" xfId="0" applyFont="1" applyBorder="1" applyAlignment="1" applyProtection="1">
      <alignment horizontal="center" vertical="top"/>
    </xf>
    <xf numFmtId="0" fontId="23" fillId="0" borderId="16" xfId="0" applyFont="1" applyBorder="1" applyAlignment="1" applyProtection="1">
      <alignment horizontal="center" vertical="center"/>
    </xf>
    <xf numFmtId="0" fontId="23" fillId="0" borderId="21" xfId="0" applyFont="1" applyBorder="1" applyAlignment="1" applyProtection="1">
      <alignment horizontal="center" vertical="center"/>
    </xf>
    <xf numFmtId="0" fontId="23" fillId="0" borderId="51" xfId="0" applyFont="1" applyBorder="1" applyAlignment="1" applyProtection="1">
      <alignment horizontal="center" vertical="center"/>
    </xf>
    <xf numFmtId="0" fontId="23" fillId="0" borderId="52" xfId="0" applyFont="1" applyBorder="1" applyAlignment="1" applyProtection="1">
      <alignment horizontal="center" vertical="center"/>
    </xf>
    <xf numFmtId="0" fontId="23" fillId="0" borderId="53" xfId="0" applyFont="1" applyBorder="1" applyAlignment="1" applyProtection="1">
      <alignment horizontal="center" vertical="center"/>
    </xf>
    <xf numFmtId="0" fontId="28" fillId="34" borderId="20" xfId="0" applyFont="1" applyFill="1" applyBorder="1" applyAlignment="1" applyProtection="1">
      <alignment horizontal="left" vertical="center" wrapText="1"/>
      <protection locked="0"/>
    </xf>
    <xf numFmtId="0" fontId="28" fillId="34" borderId="0" xfId="0" applyFont="1" applyFill="1" applyBorder="1" applyAlignment="1" applyProtection="1">
      <alignment horizontal="left" vertical="center" wrapText="1"/>
      <protection locked="0"/>
    </xf>
    <xf numFmtId="0" fontId="28" fillId="34" borderId="44" xfId="0" applyFont="1" applyFill="1" applyBorder="1" applyAlignment="1" applyProtection="1">
      <alignment horizontal="left" vertical="center" wrapText="1"/>
      <protection locked="0"/>
    </xf>
    <xf numFmtId="0" fontId="28" fillId="34" borderId="29" xfId="0" applyFont="1" applyFill="1" applyBorder="1" applyAlignment="1" applyProtection="1">
      <alignment horizontal="left" vertical="center" wrapText="1"/>
      <protection locked="0"/>
    </xf>
    <xf numFmtId="0" fontId="28" fillId="34" borderId="26" xfId="0" applyFont="1" applyFill="1" applyBorder="1" applyAlignment="1" applyProtection="1">
      <alignment horizontal="left" vertical="center" wrapText="1"/>
      <protection locked="0"/>
    </xf>
    <xf numFmtId="0" fontId="28" fillId="34" borderId="31" xfId="0" applyFont="1" applyFill="1" applyBorder="1" applyAlignment="1" applyProtection="1">
      <alignment horizontal="left" vertical="center" wrapText="1"/>
      <protection locked="0"/>
    </xf>
    <xf numFmtId="0" fontId="29" fillId="0" borderId="32" xfId="0" applyFont="1" applyBorder="1" applyAlignment="1" applyProtection="1">
      <alignment horizontal="center" vertical="center"/>
    </xf>
    <xf numFmtId="0" fontId="29" fillId="0" borderId="41" xfId="0" applyFont="1" applyBorder="1" applyAlignment="1" applyProtection="1">
      <alignment horizontal="center" vertical="center"/>
    </xf>
    <xf numFmtId="0" fontId="29" fillId="0" borderId="20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30" fillId="34" borderId="42" xfId="0" applyFont="1" applyFill="1" applyBorder="1" applyAlignment="1" applyProtection="1">
      <alignment horizontal="center" vertical="center"/>
      <protection locked="0"/>
    </xf>
    <xf numFmtId="0" fontId="30" fillId="34" borderId="49" xfId="0" applyFont="1" applyFill="1" applyBorder="1" applyAlignment="1" applyProtection="1">
      <alignment horizontal="center" vertical="center"/>
      <protection locked="0"/>
    </xf>
    <xf numFmtId="178" fontId="39" fillId="0" borderId="23" xfId="0" applyNumberFormat="1" applyFont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left" vertical="center" wrapText="1"/>
    </xf>
    <xf numFmtId="0" fontId="19" fillId="0" borderId="10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0" fontId="30" fillId="33" borderId="60" xfId="0" applyFont="1" applyFill="1" applyBorder="1" applyAlignment="1" applyProtection="1">
      <alignment horizontal="center" vertical="center"/>
      <protection locked="0"/>
    </xf>
    <xf numFmtId="0" fontId="30" fillId="33" borderId="61" xfId="0" applyFont="1" applyFill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</xf>
    <xf numFmtId="0" fontId="19" fillId="0" borderId="41" xfId="0" applyFont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/>
    </xf>
    <xf numFmtId="0" fontId="42" fillId="33" borderId="55" xfId="0" applyFont="1" applyFill="1" applyBorder="1" applyAlignment="1" applyProtection="1">
      <alignment horizontal="center" vertical="center"/>
      <protection locked="0"/>
    </xf>
    <xf numFmtId="0" fontId="42" fillId="33" borderId="56" xfId="0" applyFont="1" applyFill="1" applyBorder="1" applyAlignment="1" applyProtection="1">
      <alignment horizontal="center" vertical="center"/>
      <protection locked="0"/>
    </xf>
    <xf numFmtId="0" fontId="42" fillId="33" borderId="57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left" vertical="center"/>
    </xf>
    <xf numFmtId="0" fontId="24" fillId="0" borderId="16" xfId="0" applyFont="1" applyBorder="1" applyAlignment="1" applyProtection="1">
      <alignment horizontal="center" vertical="center"/>
    </xf>
    <xf numFmtId="0" fontId="24" fillId="0" borderId="21" xfId="0" applyFont="1" applyBorder="1" applyAlignment="1" applyProtection="1">
      <alignment horizontal="center" vertical="center"/>
    </xf>
    <xf numFmtId="0" fontId="43" fillId="0" borderId="13" xfId="0" applyFont="1" applyBorder="1" applyAlignment="1" applyProtection="1">
      <alignment horizontal="left" vertical="center"/>
    </xf>
    <xf numFmtId="0" fontId="19" fillId="34" borderId="12" xfId="0" applyFont="1" applyFill="1" applyBorder="1" applyAlignment="1" applyProtection="1">
      <alignment horizontal="left" vertical="center" wrapText="1"/>
      <protection locked="0"/>
    </xf>
    <xf numFmtId="0" fontId="19" fillId="34" borderId="13" xfId="0" applyFont="1" applyFill="1" applyBorder="1" applyAlignment="1" applyProtection="1">
      <alignment horizontal="left" vertical="center" wrapText="1"/>
      <protection locked="0"/>
    </xf>
    <xf numFmtId="0" fontId="19" fillId="34" borderId="34" xfId="0" applyFont="1" applyFill="1" applyBorder="1" applyAlignment="1" applyProtection="1">
      <alignment horizontal="left" vertical="center" wrapText="1"/>
      <protection locked="0"/>
    </xf>
    <xf numFmtId="0" fontId="19" fillId="34" borderId="20" xfId="0" applyFont="1" applyFill="1" applyBorder="1" applyAlignment="1" applyProtection="1">
      <alignment horizontal="left" vertical="center" wrapText="1"/>
      <protection locked="0"/>
    </xf>
    <xf numFmtId="0" fontId="19" fillId="34" borderId="0" xfId="0" applyFont="1" applyFill="1" applyBorder="1" applyAlignment="1" applyProtection="1">
      <alignment horizontal="left" vertical="center" wrapText="1"/>
      <protection locked="0"/>
    </xf>
    <xf numFmtId="0" fontId="19" fillId="34" borderId="17" xfId="0" applyFont="1" applyFill="1" applyBorder="1" applyAlignment="1" applyProtection="1">
      <alignment horizontal="left" vertical="center" wrapText="1"/>
      <protection locked="0"/>
    </xf>
    <xf numFmtId="0" fontId="19" fillId="34" borderId="18" xfId="0" applyFont="1" applyFill="1" applyBorder="1" applyAlignment="1" applyProtection="1">
      <alignment horizontal="left" vertical="center" wrapText="1"/>
      <protection locked="0"/>
    </xf>
    <xf numFmtId="0" fontId="19" fillId="34" borderId="14" xfId="0" applyFont="1" applyFill="1" applyBorder="1" applyAlignment="1" applyProtection="1">
      <alignment horizontal="left" vertical="center" wrapText="1"/>
      <protection locked="0"/>
    </xf>
    <xf numFmtId="0" fontId="19" fillId="34" borderId="25" xfId="0" applyFont="1" applyFill="1" applyBorder="1" applyAlignment="1" applyProtection="1">
      <alignment horizontal="left" vertical="center" wrapText="1"/>
      <protection locked="0"/>
    </xf>
    <xf numFmtId="0" fontId="23" fillId="34" borderId="35" xfId="0" applyFont="1" applyFill="1" applyBorder="1" applyAlignment="1" applyProtection="1">
      <alignment horizontal="center" vertical="center" wrapText="1"/>
      <protection locked="0"/>
    </xf>
    <xf numFmtId="0" fontId="23" fillId="34" borderId="39" xfId="0" applyFont="1" applyFill="1" applyBorder="1" applyAlignment="1" applyProtection="1">
      <alignment horizontal="center" vertical="center" wrapText="1"/>
      <protection locked="0"/>
    </xf>
    <xf numFmtId="0" fontId="23" fillId="34" borderId="40" xfId="0" applyFont="1" applyFill="1" applyBorder="1" applyAlignment="1" applyProtection="1">
      <alignment horizontal="center" vertical="center" wrapText="1"/>
      <protection locked="0"/>
    </xf>
    <xf numFmtId="0" fontId="19" fillId="34" borderId="12" xfId="0" applyFont="1" applyFill="1" applyBorder="1" applyAlignment="1" applyProtection="1">
      <alignment horizontal="center" vertical="center"/>
      <protection locked="0"/>
    </xf>
    <xf numFmtId="0" fontId="19" fillId="34" borderId="13" xfId="0" applyFont="1" applyFill="1" applyBorder="1" applyAlignment="1" applyProtection="1">
      <alignment horizontal="center" vertical="center"/>
      <protection locked="0"/>
    </xf>
    <xf numFmtId="0" fontId="19" fillId="34" borderId="29" xfId="0" applyFont="1" applyFill="1" applyBorder="1" applyAlignment="1" applyProtection="1">
      <alignment horizontal="center" vertical="center"/>
      <protection locked="0"/>
    </xf>
    <xf numFmtId="0" fontId="19" fillId="34" borderId="26" xfId="0" applyFont="1" applyFill="1" applyBorder="1" applyAlignment="1" applyProtection="1">
      <alignment horizontal="center" vertical="center"/>
      <protection locked="0"/>
    </xf>
    <xf numFmtId="0" fontId="28" fillId="0" borderId="30" xfId="0" applyFont="1" applyBorder="1" applyAlignment="1" applyProtection="1">
      <alignment horizontal="center" wrapText="1"/>
    </xf>
    <xf numFmtId="180" fontId="50" fillId="0" borderId="43" xfId="0" applyNumberFormat="1" applyFont="1" applyBorder="1" applyAlignment="1" applyProtection="1">
      <alignment horizontal="center" shrinkToFit="1"/>
    </xf>
    <xf numFmtId="0" fontId="19" fillId="34" borderId="62" xfId="0" applyFont="1" applyFill="1" applyBorder="1" applyAlignment="1" applyProtection="1">
      <alignment horizontal="center" vertical="center"/>
      <protection locked="0"/>
    </xf>
    <xf numFmtId="0" fontId="19" fillId="34" borderId="63" xfId="0" applyFont="1" applyFill="1" applyBorder="1" applyAlignment="1" applyProtection="1">
      <alignment horizontal="center" vertical="center"/>
      <protection locked="0"/>
    </xf>
    <xf numFmtId="0" fontId="19" fillId="34" borderId="64" xfId="0" applyFont="1" applyFill="1" applyBorder="1" applyAlignment="1" applyProtection="1">
      <alignment horizontal="center" vertical="center"/>
      <protection locked="0"/>
    </xf>
    <xf numFmtId="0" fontId="19" fillId="34" borderId="65" xfId="0" applyFont="1" applyFill="1" applyBorder="1" applyAlignment="1" applyProtection="1">
      <alignment horizontal="center" vertical="center"/>
      <protection locked="0"/>
    </xf>
    <xf numFmtId="179" fontId="28" fillId="0" borderId="10" xfId="0" applyNumberFormat="1" applyFont="1" applyBorder="1" applyAlignment="1" applyProtection="1">
      <alignment horizontal="center" vertical="center"/>
    </xf>
    <xf numFmtId="0" fontId="38" fillId="33" borderId="66" xfId="0" applyFont="1" applyFill="1" applyBorder="1" applyAlignment="1" applyProtection="1">
      <alignment horizontal="center" vertical="center" shrinkToFit="1"/>
      <protection locked="0"/>
    </xf>
    <xf numFmtId="0" fontId="38" fillId="33" borderId="67" xfId="0" applyFont="1" applyFill="1" applyBorder="1" applyAlignment="1" applyProtection="1">
      <alignment horizontal="center" vertical="center" shrinkToFit="1"/>
      <protection locked="0"/>
    </xf>
    <xf numFmtId="0" fontId="38" fillId="33" borderId="68" xfId="0" applyFont="1" applyFill="1" applyBorder="1" applyAlignment="1" applyProtection="1">
      <alignment horizontal="center" vertical="center" shrinkToFit="1"/>
      <protection locked="0"/>
    </xf>
    <xf numFmtId="177" fontId="19" fillId="34" borderId="69" xfId="0" applyNumberFormat="1" applyFont="1" applyFill="1" applyBorder="1" applyAlignment="1" applyProtection="1">
      <alignment horizontal="center" vertical="center"/>
      <protection locked="0"/>
    </xf>
    <xf numFmtId="177" fontId="19" fillId="34" borderId="70" xfId="0" applyNumberFormat="1" applyFont="1" applyFill="1" applyBorder="1" applyAlignment="1" applyProtection="1">
      <alignment horizontal="center" vertical="center"/>
      <protection locked="0"/>
    </xf>
    <xf numFmtId="177" fontId="19" fillId="34" borderId="71" xfId="0" applyNumberFormat="1" applyFont="1" applyFill="1" applyBorder="1" applyAlignment="1" applyProtection="1">
      <alignment horizontal="center" vertical="center"/>
      <protection locked="0"/>
    </xf>
    <xf numFmtId="0" fontId="19" fillId="0" borderId="64" xfId="0" applyFont="1" applyBorder="1" applyAlignment="1" applyProtection="1">
      <alignment horizontal="center" vertical="center" wrapText="1"/>
    </xf>
    <xf numFmtId="0" fontId="19" fillId="0" borderId="65" xfId="0" applyFont="1" applyBorder="1" applyAlignment="1" applyProtection="1">
      <alignment horizontal="center" vertical="center" wrapText="1"/>
    </xf>
    <xf numFmtId="0" fontId="30" fillId="34" borderId="50" xfId="0" applyFont="1" applyFill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center" vertical="center"/>
    </xf>
    <xf numFmtId="0" fontId="29" fillId="0" borderId="25" xfId="0" applyFont="1" applyBorder="1" applyAlignment="1" applyProtection="1">
      <alignment horizontal="center" vertical="center"/>
    </xf>
    <xf numFmtId="0" fontId="23" fillId="0" borderId="72" xfId="0" applyFont="1" applyBorder="1" applyAlignment="1" applyProtection="1">
      <alignment horizontal="center" vertical="center"/>
    </xf>
    <xf numFmtId="0" fontId="19" fillId="0" borderId="73" xfId="0" applyFont="1" applyBorder="1" applyAlignment="1" applyProtection="1">
      <alignment horizontal="center" vertical="center"/>
    </xf>
    <xf numFmtId="0" fontId="19" fillId="0" borderId="74" xfId="0" applyFont="1" applyBorder="1" applyAlignment="1" applyProtection="1">
      <alignment horizontal="center" vertical="center"/>
    </xf>
    <xf numFmtId="0" fontId="23" fillId="0" borderId="75" xfId="0" applyFont="1" applyBorder="1" applyAlignment="1" applyProtection="1">
      <alignment horizontal="center" vertical="center"/>
    </xf>
    <xf numFmtId="0" fontId="23" fillId="0" borderId="76" xfId="0" applyFont="1" applyBorder="1" applyAlignment="1" applyProtection="1">
      <alignment horizontal="center" vertical="center"/>
    </xf>
    <xf numFmtId="0" fontId="52" fillId="0" borderId="0" xfId="0" applyFont="1" applyProtection="1">
      <alignment vertical="center"/>
    </xf>
    <xf numFmtId="0" fontId="32" fillId="0" borderId="0" xfId="0" applyFont="1" applyBorder="1" applyAlignment="1" applyProtection="1">
      <alignment horizontal="left" vertical="top" wrapText="1"/>
    </xf>
    <xf numFmtId="0" fontId="32" fillId="0" borderId="0" xfId="0" applyFont="1" applyProtection="1">
      <alignment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 shrinkToFit="1"/>
    </xf>
    <xf numFmtId="177" fontId="32" fillId="0" borderId="0" xfId="0" applyNumberFormat="1" applyFont="1" applyBorder="1" applyAlignment="1" applyProtection="1">
      <alignment vertical="center" shrinkToFit="1"/>
    </xf>
    <xf numFmtId="0" fontId="32" fillId="0" borderId="0" xfId="0" applyFont="1" applyBorder="1" applyProtection="1">
      <alignment vertical="center"/>
    </xf>
    <xf numFmtId="56" fontId="53" fillId="0" borderId="0" xfId="0" applyNumberFormat="1" applyFont="1" applyFill="1" applyBorder="1" applyAlignment="1" applyProtection="1"/>
    <xf numFmtId="56" fontId="53" fillId="0" borderId="0" xfId="0" applyNumberFormat="1" applyFont="1" applyFill="1" applyBorder="1" applyAlignment="1" applyProtection="1">
      <alignment horizontal="center"/>
    </xf>
    <xf numFmtId="0" fontId="53" fillId="0" borderId="0" xfId="0" applyFont="1" applyBorder="1" applyAlignment="1" applyProtection="1">
      <alignment vertical="center"/>
    </xf>
    <xf numFmtId="178" fontId="32" fillId="0" borderId="0" xfId="0" applyNumberFormat="1" applyFont="1" applyBorder="1" applyAlignment="1" applyProtection="1">
      <alignment shrinkToFit="1"/>
    </xf>
    <xf numFmtId="0" fontId="32" fillId="0" borderId="0" xfId="0" applyFont="1" applyBorder="1" applyAlignment="1" applyProtection="1">
      <alignment vertical="top"/>
    </xf>
    <xf numFmtId="0" fontId="32" fillId="0" borderId="0" xfId="0" applyFont="1" applyBorder="1" applyAlignment="1" applyProtection="1">
      <alignment vertical="top" wrapText="1"/>
    </xf>
    <xf numFmtId="0" fontId="32" fillId="0" borderId="0" xfId="0" applyFont="1" applyAlignment="1" applyProtection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通貨" xfId="1" builtinId="7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colors>
    <mruColors>
      <color rgb="FFCCE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view="pageBreakPreview" topLeftCell="B1" zoomScale="130" zoomScaleNormal="115" zoomScaleSheetLayoutView="130" workbookViewId="0">
      <selection activeCell="B5" sqref="B5:F6"/>
    </sheetView>
  </sheetViews>
  <sheetFormatPr defaultColWidth="9" defaultRowHeight="13.5" x14ac:dyDescent="0.15"/>
  <cols>
    <col min="1" max="1" width="13" style="2" customWidth="1"/>
    <col min="2" max="2" width="2.25" style="2" customWidth="1"/>
    <col min="3" max="3" width="17.75" style="2" customWidth="1"/>
    <col min="4" max="4" width="16.875" style="2" customWidth="1"/>
    <col min="5" max="5" width="9.625" style="2" customWidth="1"/>
    <col min="6" max="6" width="5.625" style="5" customWidth="1"/>
    <col min="7" max="7" width="12" style="2" customWidth="1"/>
    <col min="8" max="8" width="2.5" style="2" customWidth="1"/>
    <col min="9" max="9" width="9.625" style="5" customWidth="1"/>
    <col min="10" max="10" width="14" style="5" customWidth="1"/>
    <col min="11" max="11" width="14" style="170" customWidth="1"/>
    <col min="12" max="12" width="14" style="158" customWidth="1"/>
    <col min="13" max="13" width="14" style="49" customWidth="1"/>
    <col min="14" max="16" width="14" style="2" customWidth="1"/>
    <col min="17" max="16384" width="9" style="2"/>
  </cols>
  <sheetData>
    <row r="1" spans="1:14" s="1" customFormat="1" ht="48" customHeight="1" x14ac:dyDescent="0.15">
      <c r="A1" s="101" t="s">
        <v>104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56"/>
      <c r="M1" s="55"/>
    </row>
    <row r="2" spans="1:14" ht="14.25" customHeight="1" x14ac:dyDescent="0.15">
      <c r="A2" s="40" t="s">
        <v>15</v>
      </c>
      <c r="B2" s="40"/>
      <c r="C2" s="41"/>
      <c r="D2" s="41"/>
      <c r="E2" s="23"/>
      <c r="F2" s="23"/>
      <c r="G2" s="23"/>
      <c r="H2" s="23"/>
      <c r="I2" s="24"/>
      <c r="J2" s="28"/>
      <c r="K2" s="157"/>
    </row>
    <row r="3" spans="1:14" x14ac:dyDescent="0.15">
      <c r="A3" s="40" t="s">
        <v>58</v>
      </c>
      <c r="B3" s="40"/>
      <c r="C3" s="40"/>
      <c r="D3" s="40"/>
      <c r="E3" s="6"/>
      <c r="F3" s="9"/>
      <c r="G3" s="6"/>
      <c r="H3" s="6"/>
      <c r="I3" s="10"/>
      <c r="J3" s="10"/>
      <c r="K3" s="159"/>
    </row>
    <row r="4" spans="1:14" ht="14.25" thickBot="1" x14ac:dyDescent="0.2">
      <c r="A4" s="42" t="s">
        <v>89</v>
      </c>
      <c r="B4" s="42"/>
      <c r="C4" s="42"/>
      <c r="D4" s="42"/>
      <c r="E4" s="7"/>
      <c r="F4" s="8"/>
      <c r="G4" s="6"/>
      <c r="H4" s="6"/>
      <c r="I4" s="10"/>
      <c r="J4" s="10"/>
      <c r="K4" s="159"/>
    </row>
    <row r="5" spans="1:14" ht="26.25" customHeight="1" thickTop="1" thickBot="1" x14ac:dyDescent="0.2">
      <c r="A5" s="102" t="s">
        <v>84</v>
      </c>
      <c r="B5" s="129"/>
      <c r="C5" s="130"/>
      <c r="D5" s="130"/>
      <c r="E5" s="130"/>
      <c r="F5" s="130"/>
      <c r="G5" s="58" t="s">
        <v>5</v>
      </c>
      <c r="H5" s="110" t="s">
        <v>98</v>
      </c>
      <c r="I5" s="111"/>
      <c r="J5" s="112"/>
      <c r="K5" s="160"/>
    </row>
    <row r="6" spans="1:14" ht="31.5" customHeight="1" thickTop="1" thickBot="1" x14ac:dyDescent="0.2">
      <c r="A6" s="103"/>
      <c r="B6" s="131"/>
      <c r="C6" s="132"/>
      <c r="D6" s="132"/>
      <c r="E6" s="132"/>
      <c r="F6" s="132"/>
      <c r="G6" s="59" t="s">
        <v>99</v>
      </c>
      <c r="H6" s="140"/>
      <c r="I6" s="141"/>
      <c r="J6" s="142"/>
      <c r="K6" s="161"/>
    </row>
    <row r="7" spans="1:14" ht="18.75" customHeight="1" thickTop="1" x14ac:dyDescent="0.15">
      <c r="A7" s="108" t="s" ph="1">
        <v>7</v>
      </c>
      <c r="B7" s="109"/>
      <c r="C7" s="73"/>
      <c r="D7" s="74"/>
      <c r="E7" s="66" t="s">
        <v>54</v>
      </c>
      <c r="F7" s="68"/>
      <c r="G7" s="66" t="s">
        <v>57</v>
      </c>
      <c r="H7" s="67"/>
      <c r="I7" s="68"/>
      <c r="J7" s="34" t="s">
        <v>70</v>
      </c>
      <c r="K7" s="160"/>
      <c r="M7" s="45"/>
      <c r="N7" s="49"/>
    </row>
    <row r="8" spans="1:14" ht="32.25" customHeight="1" thickBot="1" x14ac:dyDescent="0.2">
      <c r="A8" s="152"/>
      <c r="B8" s="153"/>
      <c r="C8" s="135"/>
      <c r="D8" s="136"/>
      <c r="E8" s="83" t="s">
        <v>1</v>
      </c>
      <c r="F8" s="84"/>
      <c r="G8" s="60" t="s">
        <v>103</v>
      </c>
      <c r="H8" s="20" t="s">
        <v>56</v>
      </c>
      <c r="I8" s="21" t="str">
        <f>IFERROR(G8+9,"-")</f>
        <v>-</v>
      </c>
      <c r="J8" s="139">
        <f>COUNT(I8:I11)</f>
        <v>0</v>
      </c>
      <c r="K8" s="161"/>
      <c r="M8" s="46" t="s">
        <v>52</v>
      </c>
      <c r="N8" s="49"/>
    </row>
    <row r="9" spans="1:14" ht="32.25" customHeight="1" thickTop="1" thickBot="1" x14ac:dyDescent="0.2">
      <c r="A9" s="78" t="s">
        <v>2</v>
      </c>
      <c r="B9" s="79"/>
      <c r="C9" s="104" t="s">
        <v>96</v>
      </c>
      <c r="D9" s="105"/>
      <c r="E9" s="151" t="s">
        <v>3</v>
      </c>
      <c r="F9" s="84"/>
      <c r="G9" s="60" t="s">
        <v>103</v>
      </c>
      <c r="H9" s="20" t="s">
        <v>56</v>
      </c>
      <c r="I9" s="21" t="str">
        <f>IFERROR(G9+9,"-")</f>
        <v>-</v>
      </c>
      <c r="J9" s="69"/>
      <c r="K9" s="162"/>
      <c r="M9" s="47" t="str">
        <f>IFERROR(VLOOKUP(MIN(I8:I11),申込!C2:D6,2,0),"")</f>
        <v/>
      </c>
      <c r="N9" s="49"/>
    </row>
    <row r="10" spans="1:14" ht="32.25" customHeight="1" thickTop="1" x14ac:dyDescent="0.15">
      <c r="A10" s="146" t="s">
        <v>77</v>
      </c>
      <c r="B10" s="147"/>
      <c r="C10" s="137"/>
      <c r="D10" s="138"/>
      <c r="E10" s="83" t="s">
        <v>8</v>
      </c>
      <c r="F10" s="84"/>
      <c r="G10" s="60" t="s">
        <v>103</v>
      </c>
      <c r="H10" s="20" t="s">
        <v>56</v>
      </c>
      <c r="I10" s="21" t="str">
        <f>IFERROR(G10+9,"-")</f>
        <v>-</v>
      </c>
      <c r="J10" s="69"/>
      <c r="K10" s="161"/>
      <c r="M10" s="46" t="s">
        <v>53</v>
      </c>
      <c r="N10" s="49"/>
    </row>
    <row r="11" spans="1:14" ht="32.25" customHeight="1" x14ac:dyDescent="0.15">
      <c r="A11" s="63" t="s">
        <v>0</v>
      </c>
      <c r="B11" s="64"/>
      <c r="C11" s="71"/>
      <c r="D11" s="72"/>
      <c r="E11" s="83" t="s">
        <v>4</v>
      </c>
      <c r="F11" s="84"/>
      <c r="G11" s="61" t="s">
        <v>103</v>
      </c>
      <c r="H11" s="30" t="s">
        <v>56</v>
      </c>
      <c r="I11" s="22" t="str">
        <f>IFERROR(G11+9,"-")</f>
        <v>-</v>
      </c>
      <c r="J11" s="70"/>
      <c r="K11" s="162"/>
      <c r="M11" s="47" t="str">
        <f>IFERROR(VLOOKUP(MIN(I8:I11),入金!C2:D6,2,0),"")</f>
        <v/>
      </c>
      <c r="N11" s="49"/>
    </row>
    <row r="12" spans="1:14" ht="32.25" customHeight="1" thickBot="1" x14ac:dyDescent="0.2">
      <c r="A12" s="75" t="s">
        <v>100</v>
      </c>
      <c r="B12" s="76"/>
      <c r="C12" s="76"/>
      <c r="D12" s="76"/>
      <c r="E12" s="76"/>
      <c r="F12" s="77"/>
      <c r="G12" s="26" t="s">
        <v>73</v>
      </c>
      <c r="H12" s="100" t="str">
        <f>IFERROR(INDEX(受講料!$A$2:$D$29,MATCH(C9&amp;J8,INDEX(受講料!$A$2:$A$29&amp;受講料!$B$2:$B$29,),),MATCH('申込書(3名)'!$H$5,受講料!1:1,0)),"0")</f>
        <v>0</v>
      </c>
      <c r="I12" s="100"/>
      <c r="J12" s="25" t="s">
        <v>76</v>
      </c>
      <c r="K12" s="163"/>
      <c r="M12" s="48"/>
      <c r="N12" s="49"/>
    </row>
    <row r="13" spans="1:14" ht="18.75" customHeight="1" thickTop="1" x14ac:dyDescent="0.15">
      <c r="A13" s="106" t="s" ph="1">
        <v>9</v>
      </c>
      <c r="B13" s="107"/>
      <c r="C13" s="73"/>
      <c r="D13" s="74"/>
      <c r="E13" s="66" t="s">
        <v>54</v>
      </c>
      <c r="F13" s="68"/>
      <c r="G13" s="66" t="s">
        <v>57</v>
      </c>
      <c r="H13" s="67"/>
      <c r="I13" s="68"/>
      <c r="J13" s="34" t="s">
        <v>70</v>
      </c>
      <c r="K13" s="160"/>
      <c r="M13" s="45"/>
      <c r="N13" s="49"/>
    </row>
    <row r="14" spans="1:14" ht="32.25" customHeight="1" thickBot="1" x14ac:dyDescent="0.2">
      <c r="A14" s="152"/>
      <c r="B14" s="153"/>
      <c r="C14" s="135"/>
      <c r="D14" s="136"/>
      <c r="E14" s="83" t="s">
        <v>1</v>
      </c>
      <c r="F14" s="84"/>
      <c r="G14" s="60" t="s">
        <v>103</v>
      </c>
      <c r="H14" s="20" t="s">
        <v>56</v>
      </c>
      <c r="I14" s="21" t="str">
        <f>IFERROR(G14+9,"-")</f>
        <v>-</v>
      </c>
      <c r="J14" s="139">
        <f>COUNT(I14:I17)</f>
        <v>0</v>
      </c>
      <c r="K14" s="161"/>
      <c r="M14" s="46" t="s">
        <v>52</v>
      </c>
      <c r="N14" s="49"/>
    </row>
    <row r="15" spans="1:14" ht="32.25" customHeight="1" thickTop="1" thickBot="1" x14ac:dyDescent="0.2">
      <c r="A15" s="78" t="s">
        <v>2</v>
      </c>
      <c r="B15" s="79"/>
      <c r="C15" s="104" t="s">
        <v>96</v>
      </c>
      <c r="D15" s="105"/>
      <c r="E15" s="151" t="s">
        <v>3</v>
      </c>
      <c r="F15" s="84"/>
      <c r="G15" s="60" t="s">
        <v>103</v>
      </c>
      <c r="H15" s="20" t="s">
        <v>56</v>
      </c>
      <c r="I15" s="21" t="str">
        <f t="shared" ref="I15:I17" si="0">IFERROR(G15+9,"-")</f>
        <v>-</v>
      </c>
      <c r="J15" s="69"/>
      <c r="K15" s="162"/>
      <c r="M15" s="47" t="str">
        <f>IFERROR(VLOOKUP(MIN(I14:I17),申込!C2:D6,2,0),"")</f>
        <v/>
      </c>
      <c r="N15" s="49"/>
    </row>
    <row r="16" spans="1:14" ht="32.25" customHeight="1" thickTop="1" x14ac:dyDescent="0.15">
      <c r="A16" s="146" t="s">
        <v>77</v>
      </c>
      <c r="B16" s="147"/>
      <c r="C16" s="137"/>
      <c r="D16" s="138"/>
      <c r="E16" s="83" t="s">
        <v>8</v>
      </c>
      <c r="F16" s="84"/>
      <c r="G16" s="60" t="s">
        <v>103</v>
      </c>
      <c r="H16" s="20" t="s">
        <v>56</v>
      </c>
      <c r="I16" s="21" t="str">
        <f t="shared" si="0"/>
        <v>-</v>
      </c>
      <c r="J16" s="69"/>
      <c r="K16" s="161"/>
      <c r="M16" s="46" t="s">
        <v>53</v>
      </c>
      <c r="N16" s="49"/>
    </row>
    <row r="17" spans="1:14" ht="32.25" customHeight="1" x14ac:dyDescent="0.15">
      <c r="A17" s="63" t="s">
        <v>0</v>
      </c>
      <c r="B17" s="64"/>
      <c r="C17" s="71"/>
      <c r="D17" s="72"/>
      <c r="E17" s="83" t="s">
        <v>4</v>
      </c>
      <c r="F17" s="84"/>
      <c r="G17" s="61" t="s">
        <v>103</v>
      </c>
      <c r="H17" s="30" t="s">
        <v>56</v>
      </c>
      <c r="I17" s="21" t="str">
        <f t="shared" si="0"/>
        <v>-</v>
      </c>
      <c r="J17" s="70"/>
      <c r="K17" s="162"/>
      <c r="M17" s="47" t="str">
        <f>IFERROR(VLOOKUP(MIN(I14:I17),入金!C2:D6,2,0),"")</f>
        <v/>
      </c>
      <c r="N17" s="49"/>
    </row>
    <row r="18" spans="1:14" ht="32.25" customHeight="1" thickBot="1" x14ac:dyDescent="0.2">
      <c r="A18" s="75" t="s">
        <v>101</v>
      </c>
      <c r="B18" s="76"/>
      <c r="C18" s="76"/>
      <c r="D18" s="76"/>
      <c r="E18" s="76"/>
      <c r="F18" s="77"/>
      <c r="G18" s="26" t="s">
        <v>72</v>
      </c>
      <c r="H18" s="100" t="str">
        <f>IFERROR(INDEX(受講料!$A$2:$D$29,MATCH(C15&amp;J14,INDEX(受講料!$A$2:$A$29&amp;受講料!$B$2:$B$29,),),MATCH('申込書(3名)'!$H$5,受講料!1:1,0)),"0")</f>
        <v>0</v>
      </c>
      <c r="I18" s="100"/>
      <c r="J18" s="25" t="s">
        <v>76</v>
      </c>
      <c r="K18" s="159"/>
      <c r="M18" s="44"/>
      <c r="N18" s="49"/>
    </row>
    <row r="19" spans="1:14" ht="18.75" customHeight="1" thickTop="1" x14ac:dyDescent="0.15">
      <c r="A19" s="106" t="s" ph="1">
        <v>10</v>
      </c>
      <c r="B19" s="107"/>
      <c r="C19" s="73"/>
      <c r="D19" s="74"/>
      <c r="E19" s="66" t="s">
        <v>54</v>
      </c>
      <c r="F19" s="68"/>
      <c r="G19" s="66" t="s">
        <v>57</v>
      </c>
      <c r="H19" s="67"/>
      <c r="I19" s="68"/>
      <c r="J19" s="34" t="s">
        <v>70</v>
      </c>
      <c r="K19" s="160"/>
      <c r="M19" s="45"/>
      <c r="N19" s="49"/>
    </row>
    <row r="20" spans="1:14" ht="32.25" customHeight="1" thickBot="1" x14ac:dyDescent="0.2">
      <c r="A20" s="152"/>
      <c r="B20" s="153"/>
      <c r="C20" s="135"/>
      <c r="D20" s="136"/>
      <c r="E20" s="83" t="s">
        <v>1</v>
      </c>
      <c r="F20" s="84"/>
      <c r="G20" s="60" t="s">
        <v>103</v>
      </c>
      <c r="H20" s="20" t="s">
        <v>56</v>
      </c>
      <c r="I20" s="21" t="str">
        <f>IFERROR(G20+9,"-")</f>
        <v>-</v>
      </c>
      <c r="J20" s="139">
        <f>COUNT(I20:I23)</f>
        <v>0</v>
      </c>
      <c r="K20" s="161"/>
      <c r="L20" s="164"/>
      <c r="M20" s="46" t="s">
        <v>52</v>
      </c>
      <c r="N20" s="56">
        <f>IFERROR(MIN(M11,M17,M23),"")</f>
        <v>0</v>
      </c>
    </row>
    <row r="21" spans="1:14" ht="32.25" customHeight="1" thickTop="1" thickBot="1" x14ac:dyDescent="0.2">
      <c r="A21" s="78" t="s">
        <v>2</v>
      </c>
      <c r="B21" s="79"/>
      <c r="C21" s="104" t="s">
        <v>96</v>
      </c>
      <c r="D21" s="105"/>
      <c r="E21" s="151" t="s">
        <v>3</v>
      </c>
      <c r="F21" s="84"/>
      <c r="G21" s="60" t="s">
        <v>103</v>
      </c>
      <c r="H21" s="20" t="s">
        <v>56</v>
      </c>
      <c r="I21" s="21" t="str">
        <f t="shared" ref="I21:I23" si="1">IFERROR(G21+9,"-")</f>
        <v>-</v>
      </c>
      <c r="J21" s="69"/>
      <c r="K21" s="162"/>
      <c r="L21" s="163"/>
      <c r="M21" s="47" t="str">
        <f>IFERROR(VLOOKUP(MIN(I20:I23),申込!C2:D6,2,0),"")</f>
        <v/>
      </c>
      <c r="N21" s="48"/>
    </row>
    <row r="22" spans="1:14" ht="32.25" customHeight="1" thickTop="1" x14ac:dyDescent="0.15">
      <c r="A22" s="146" t="s">
        <v>77</v>
      </c>
      <c r="B22" s="147"/>
      <c r="C22" s="137"/>
      <c r="D22" s="138"/>
      <c r="E22" s="83" t="s">
        <v>8</v>
      </c>
      <c r="F22" s="84"/>
      <c r="G22" s="60" t="s">
        <v>103</v>
      </c>
      <c r="H22" s="20" t="s">
        <v>56</v>
      </c>
      <c r="I22" s="21" t="str">
        <f t="shared" si="1"/>
        <v>-</v>
      </c>
      <c r="J22" s="69"/>
      <c r="K22" s="161"/>
      <c r="L22" s="165"/>
      <c r="M22" s="46" t="s">
        <v>53</v>
      </c>
      <c r="N22" s="57">
        <f>MIN(M9,M15,M21)</f>
        <v>0</v>
      </c>
    </row>
    <row r="23" spans="1:14" ht="32.25" customHeight="1" x14ac:dyDescent="0.15">
      <c r="A23" s="63" t="s">
        <v>0</v>
      </c>
      <c r="B23" s="64"/>
      <c r="C23" s="71"/>
      <c r="D23" s="72"/>
      <c r="E23" s="83" t="s">
        <v>4</v>
      </c>
      <c r="F23" s="84"/>
      <c r="G23" s="61" t="s">
        <v>103</v>
      </c>
      <c r="H23" s="30" t="s">
        <v>56</v>
      </c>
      <c r="I23" s="21" t="str">
        <f t="shared" si="1"/>
        <v>-</v>
      </c>
      <c r="J23" s="70"/>
      <c r="K23" s="162"/>
      <c r="M23" s="47" t="str">
        <f>IFERROR(VLOOKUP(MIN(I20:I23),入金!C2:D6,2,0),"")</f>
        <v/>
      </c>
      <c r="N23" s="49"/>
    </row>
    <row r="24" spans="1:14" ht="35.25" customHeight="1" thickBot="1" x14ac:dyDescent="0.2">
      <c r="A24" s="75" t="s">
        <v>101</v>
      </c>
      <c r="B24" s="76"/>
      <c r="C24" s="76"/>
      <c r="D24" s="76"/>
      <c r="E24" s="76"/>
      <c r="F24" s="77"/>
      <c r="G24" s="26" t="s">
        <v>71</v>
      </c>
      <c r="H24" s="100" t="str">
        <f>IFERROR(INDEX(受講料!$A$2:$D$29,MATCH(C21&amp;J20,INDEX(受講料!$A$2:$A$29&amp;受講料!$B$2:$B$29,),),MATCH('申込書(3名)'!$H$5,受講料!1:1,0)),"0")</f>
        <v>0</v>
      </c>
      <c r="I24" s="100"/>
      <c r="J24" s="25" t="s">
        <v>76</v>
      </c>
      <c r="K24" s="158"/>
      <c r="N24" s="49"/>
    </row>
    <row r="25" spans="1:14" ht="24" customHeight="1" thickTop="1" thickBot="1" x14ac:dyDescent="0.25">
      <c r="A25" s="94" t="s">
        <v>69</v>
      </c>
      <c r="B25" s="95"/>
      <c r="C25" s="98" t="s">
        <v>105</v>
      </c>
      <c r="E25" s="133" t="s">
        <v>87</v>
      </c>
      <c r="F25" s="133"/>
      <c r="G25" s="134">
        <f>IFERROR(SUM(H12+H18+H24),"0")</f>
        <v>0</v>
      </c>
      <c r="H25" s="134"/>
      <c r="I25" s="134"/>
      <c r="J25" s="37" t="s">
        <v>88</v>
      </c>
      <c r="K25" s="166"/>
      <c r="M25" s="50"/>
      <c r="N25" s="49"/>
    </row>
    <row r="26" spans="1:14" ht="15.75" customHeight="1" thickTop="1" x14ac:dyDescent="0.15">
      <c r="A26" s="96"/>
      <c r="B26" s="97"/>
      <c r="C26" s="99"/>
      <c r="F26" s="2"/>
      <c r="G26" s="38" t="s">
        <v>85</v>
      </c>
      <c r="H26" s="65" t="s">
        <v>86</v>
      </c>
      <c r="I26" s="65"/>
      <c r="J26" s="2"/>
      <c r="K26" s="166"/>
      <c r="M26" s="50"/>
      <c r="N26" s="49"/>
    </row>
    <row r="27" spans="1:14" ht="15.75" customHeight="1" x14ac:dyDescent="0.15">
      <c r="A27" s="149"/>
      <c r="B27" s="150"/>
      <c r="C27" s="148"/>
      <c r="F27" s="31"/>
      <c r="G27" s="39" t="str">
        <f>IF(L22=0,"月日",L22)</f>
        <v>月日</v>
      </c>
      <c r="H27" s="5"/>
      <c r="I27" s="39" t="str">
        <f>IF(L20=0,"月日",L20)</f>
        <v>月日</v>
      </c>
      <c r="J27" s="2"/>
      <c r="K27" s="167"/>
      <c r="M27" s="51"/>
      <c r="N27" s="49"/>
    </row>
    <row r="28" spans="1:14" ht="26.25" customHeight="1" thickBot="1" x14ac:dyDescent="0.2">
      <c r="A28" s="32" t="s">
        <v>83</v>
      </c>
      <c r="B28" s="33" t="s">
        <v>82</v>
      </c>
      <c r="C28" s="62"/>
      <c r="D28" s="35"/>
      <c r="E28" s="154" t="s">
        <v>74</v>
      </c>
      <c r="F28" s="155"/>
      <c r="G28" s="143"/>
      <c r="H28" s="144"/>
      <c r="I28" s="145"/>
      <c r="J28" s="29"/>
      <c r="K28" s="159"/>
      <c r="M28" s="44"/>
      <c r="N28" s="49"/>
    </row>
    <row r="29" spans="1:14" ht="26.25" customHeight="1" thickTop="1" x14ac:dyDescent="0.15">
      <c r="A29" s="88"/>
      <c r="B29" s="89"/>
      <c r="C29" s="89"/>
      <c r="D29" s="90"/>
      <c r="E29" s="85" t="s">
        <v>75</v>
      </c>
      <c r="F29" s="86"/>
      <c r="G29" s="86"/>
      <c r="H29" s="86"/>
      <c r="I29" s="87"/>
      <c r="J29" s="27"/>
      <c r="K29" s="159"/>
      <c r="M29" s="44"/>
      <c r="N29" s="49"/>
    </row>
    <row r="30" spans="1:14" ht="45" customHeight="1" thickBot="1" x14ac:dyDescent="0.2">
      <c r="A30" s="91"/>
      <c r="B30" s="92"/>
      <c r="C30" s="92"/>
      <c r="D30" s="93"/>
      <c r="E30" s="126"/>
      <c r="F30" s="127"/>
      <c r="G30" s="127"/>
      <c r="H30" s="127"/>
      <c r="I30" s="128"/>
      <c r="J30" s="36"/>
      <c r="K30" s="159"/>
      <c r="M30" s="44"/>
      <c r="N30" s="49"/>
    </row>
    <row r="31" spans="1:14" ht="14.25" thickTop="1" x14ac:dyDescent="0.15">
      <c r="A31" s="3" t="s">
        <v>11</v>
      </c>
      <c r="B31" s="3"/>
      <c r="C31" s="3"/>
      <c r="D31" s="3"/>
      <c r="E31" s="80" t="s">
        <v>13</v>
      </c>
      <c r="F31" s="81"/>
      <c r="G31" s="81"/>
      <c r="H31" s="81"/>
      <c r="I31" s="81"/>
      <c r="J31" s="82"/>
      <c r="K31" s="168"/>
      <c r="M31" s="52"/>
      <c r="N31" s="49"/>
    </row>
    <row r="32" spans="1:14" ht="22.5" customHeight="1" x14ac:dyDescent="0.15">
      <c r="A32" s="114" t="s">
        <v>12</v>
      </c>
      <c r="B32" s="115"/>
      <c r="C32" s="71"/>
      <c r="D32" s="72"/>
      <c r="E32" s="117"/>
      <c r="F32" s="118"/>
      <c r="G32" s="118"/>
      <c r="H32" s="118"/>
      <c r="I32" s="118"/>
      <c r="J32" s="119"/>
      <c r="K32" s="169"/>
      <c r="M32" s="53"/>
      <c r="N32" s="49"/>
    </row>
    <row r="33" spans="1:14" ht="17.25" customHeight="1" x14ac:dyDescent="0.15">
      <c r="A33" s="114" t="s">
        <v>79</v>
      </c>
      <c r="B33" s="115"/>
      <c r="C33" s="71"/>
      <c r="D33" s="72"/>
      <c r="E33" s="120"/>
      <c r="F33" s="121"/>
      <c r="G33" s="121"/>
      <c r="H33" s="121"/>
      <c r="I33" s="121"/>
      <c r="J33" s="122"/>
      <c r="K33" s="169"/>
      <c r="M33" s="53"/>
      <c r="N33" s="49"/>
    </row>
    <row r="34" spans="1:14" ht="27" customHeight="1" x14ac:dyDescent="0.15">
      <c r="A34" s="114" t="s">
        <v>78</v>
      </c>
      <c r="B34" s="115"/>
      <c r="C34" s="71"/>
      <c r="D34" s="72"/>
      <c r="E34" s="120"/>
      <c r="F34" s="121"/>
      <c r="G34" s="121"/>
      <c r="H34" s="121"/>
      <c r="I34" s="121"/>
      <c r="J34" s="122"/>
      <c r="K34" s="169"/>
      <c r="M34" s="53"/>
      <c r="N34" s="49"/>
    </row>
    <row r="35" spans="1:14" ht="19.5" customHeight="1" x14ac:dyDescent="0.15">
      <c r="A35" s="114" t="s">
        <v>14</v>
      </c>
      <c r="B35" s="115"/>
      <c r="C35" s="71"/>
      <c r="D35" s="72"/>
      <c r="E35" s="123"/>
      <c r="F35" s="124"/>
      <c r="G35" s="124"/>
      <c r="H35" s="124"/>
      <c r="I35" s="124"/>
      <c r="J35" s="125"/>
      <c r="K35" s="169"/>
      <c r="M35" s="53"/>
      <c r="N35" s="49"/>
    </row>
    <row r="36" spans="1:14" x14ac:dyDescent="0.15">
      <c r="A36" s="116" t="s">
        <v>90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59"/>
      <c r="M36" s="44"/>
      <c r="N36" s="49"/>
    </row>
    <row r="37" spans="1:14" x14ac:dyDescent="0.15">
      <c r="A37" s="113" t="s">
        <v>91</v>
      </c>
      <c r="B37" s="113"/>
      <c r="C37" s="113"/>
      <c r="D37" s="113"/>
      <c r="E37" s="113"/>
      <c r="F37" s="113"/>
      <c r="G37" s="113"/>
      <c r="H37" s="113"/>
      <c r="I37" s="113"/>
      <c r="J37" s="113"/>
      <c r="M37" s="54"/>
      <c r="N37" s="49"/>
    </row>
    <row r="38" spans="1:14" x14ac:dyDescent="0.15">
      <c r="E38" s="3"/>
      <c r="F38" s="4"/>
      <c r="G38" s="3"/>
      <c r="H38" s="3"/>
      <c r="M38" s="54"/>
      <c r="N38" s="49"/>
    </row>
    <row r="39" spans="1:14" x14ac:dyDescent="0.15">
      <c r="E39" s="3"/>
      <c r="F39" s="4"/>
      <c r="G39" s="3"/>
      <c r="H39" s="3"/>
      <c r="M39" s="54"/>
      <c r="N39" s="49"/>
    </row>
    <row r="40" spans="1:14" x14ac:dyDescent="0.15">
      <c r="E40" s="3"/>
      <c r="F40" s="4"/>
      <c r="G40" s="3"/>
      <c r="H40" s="3"/>
    </row>
    <row r="41" spans="1:14" x14ac:dyDescent="0.15">
      <c r="E41" s="3"/>
      <c r="F41" s="4"/>
      <c r="G41" s="3"/>
      <c r="H41" s="3"/>
    </row>
    <row r="42" spans="1:14" x14ac:dyDescent="0.15">
      <c r="E42" s="3"/>
      <c r="F42" s="4"/>
      <c r="G42" s="3"/>
      <c r="H42" s="3"/>
    </row>
    <row r="43" spans="1:14" x14ac:dyDescent="0.15">
      <c r="E43" s="3"/>
      <c r="F43" s="4"/>
      <c r="G43" s="3"/>
      <c r="H43" s="3"/>
    </row>
    <row r="44" spans="1:14" x14ac:dyDescent="0.15">
      <c r="E44" s="3"/>
      <c r="F44" s="4"/>
      <c r="G44" s="3"/>
      <c r="H44" s="3"/>
    </row>
    <row r="45" spans="1:14" x14ac:dyDescent="0.15">
      <c r="E45" s="3"/>
      <c r="F45" s="4"/>
      <c r="G45" s="3"/>
      <c r="H45" s="3"/>
    </row>
  </sheetData>
  <sheetProtection algorithmName="SHA-512" hashValue="8jmsGYEbxO3bAplP9NBPvTSj5Y8/MkDMp5RxyNmGJjIV/vxv6E3MC9u+HkjrHWB2tRqv1bLDzKPJyv7SXPQ8YA==" saltValue="DS28cLTq70BsiC4/aIV0aA==" spinCount="100000" sheet="1" selectLockedCells="1"/>
  <mergeCells count="81">
    <mergeCell ref="E30:I30"/>
    <mergeCell ref="C15:D15"/>
    <mergeCell ref="C16:D16"/>
    <mergeCell ref="A10:B10"/>
    <mergeCell ref="B5:F6"/>
    <mergeCell ref="C14:D14"/>
    <mergeCell ref="A9:B9"/>
    <mergeCell ref="E28:F28"/>
    <mergeCell ref="H24:I24"/>
    <mergeCell ref="E21:F21"/>
    <mergeCell ref="H18:I18"/>
    <mergeCell ref="A19:B20"/>
    <mergeCell ref="C23:D23"/>
    <mergeCell ref="C21:D21"/>
    <mergeCell ref="E25:F25"/>
    <mergeCell ref="G25:I25"/>
    <mergeCell ref="A37:J37"/>
    <mergeCell ref="C33:D33"/>
    <mergeCell ref="C32:D32"/>
    <mergeCell ref="A35:B35"/>
    <mergeCell ref="A34:B34"/>
    <mergeCell ref="A33:B33"/>
    <mergeCell ref="A32:B32"/>
    <mergeCell ref="C35:D35"/>
    <mergeCell ref="C34:D34"/>
    <mergeCell ref="A36:J36"/>
    <mergeCell ref="E32:J35"/>
    <mergeCell ref="A1:K1"/>
    <mergeCell ref="A5:A6"/>
    <mergeCell ref="E13:F13"/>
    <mergeCell ref="C9:D9"/>
    <mergeCell ref="E9:F9"/>
    <mergeCell ref="E8:F8"/>
    <mergeCell ref="C8:D8"/>
    <mergeCell ref="C7:D7"/>
    <mergeCell ref="C13:D13"/>
    <mergeCell ref="A13:B14"/>
    <mergeCell ref="E7:F7"/>
    <mergeCell ref="A7:B8"/>
    <mergeCell ref="A11:B11"/>
    <mergeCell ref="H5:J5"/>
    <mergeCell ref="E14:F14"/>
    <mergeCell ref="A22:B22"/>
    <mergeCell ref="A18:F18"/>
    <mergeCell ref="E17:F17"/>
    <mergeCell ref="E10:F10"/>
    <mergeCell ref="E15:F15"/>
    <mergeCell ref="E16:F16"/>
    <mergeCell ref="E19:F19"/>
    <mergeCell ref="E31:J31"/>
    <mergeCell ref="E11:F11"/>
    <mergeCell ref="C11:D11"/>
    <mergeCell ref="E29:I29"/>
    <mergeCell ref="E22:F22"/>
    <mergeCell ref="E23:F23"/>
    <mergeCell ref="A29:D30"/>
    <mergeCell ref="A15:B15"/>
    <mergeCell ref="A25:B27"/>
    <mergeCell ref="C25:C27"/>
    <mergeCell ref="A16:B16"/>
    <mergeCell ref="A17:B17"/>
    <mergeCell ref="G28:I28"/>
    <mergeCell ref="H12:I12"/>
    <mergeCell ref="E20:F20"/>
    <mergeCell ref="A24:F24"/>
    <mergeCell ref="A23:B23"/>
    <mergeCell ref="H26:I26"/>
    <mergeCell ref="H6:J6"/>
    <mergeCell ref="G7:I7"/>
    <mergeCell ref="J8:J11"/>
    <mergeCell ref="J14:J17"/>
    <mergeCell ref="J20:J23"/>
    <mergeCell ref="G19:I19"/>
    <mergeCell ref="G13:I13"/>
    <mergeCell ref="C22:D22"/>
    <mergeCell ref="C17:D17"/>
    <mergeCell ref="C10:D10"/>
    <mergeCell ref="C20:D20"/>
    <mergeCell ref="C19:D19"/>
    <mergeCell ref="A12:F12"/>
    <mergeCell ref="A21:B21"/>
  </mergeCells>
  <phoneticPr fontId="26"/>
  <dataValidations count="1">
    <dataValidation type="list" allowBlank="1" showInputMessage="1" showErrorMessage="1" sqref="C25:C27" xr:uid="{00000000-0002-0000-0000-000000000000}">
      <formula1>"(*選択),不要,希望する"</formula1>
    </dataValidation>
  </dataValidations>
  <pageMargins left="0.70866141732283472" right="0.31496062992125984" top="0.74803149606299213" bottom="0.35433070866141736" header="0.31496062992125984" footer="0.31496062992125984"/>
  <pageSetup paperSize="9" scale="84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会員種別!$A$1:$A$3</xm:f>
          </x14:formula1>
          <xm:sqref>H5</xm:sqref>
        </x14:dataValidation>
        <x14:dataValidation type="list" allowBlank="1" showInputMessage="1" showErrorMessage="1" xr:uid="{00000000-0002-0000-0000-000004000000}">
          <x14:formula1>
            <xm:f>支部!$A$1:$A$35</xm:f>
          </x14:formula1>
          <xm:sqref>H6</xm:sqref>
        </x14:dataValidation>
        <x14:dataValidation type="list" allowBlank="1" showInputMessage="1" showErrorMessage="1" xr:uid="{00000000-0002-0000-0000-000001000000}">
          <x14:formula1>
            <xm:f>講習歴!$A$1:$A$8</xm:f>
          </x14:formula1>
          <xm:sqref>C15:D15 C21:D21 C9:D9</xm:sqref>
        </x14:dataValidation>
        <x14:dataValidation type="list" allowBlank="1" showInputMessage="1" showErrorMessage="1" xr:uid="{00000000-0002-0000-0000-000003000000}">
          <x14:formula1>
            <xm:f>日程!$A$2:$A$5</xm:f>
          </x14:formula1>
          <xm:sqref>G20:G23 G8:G11 G14:G17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"/>
  <sheetViews>
    <sheetView workbookViewId="0">
      <selection activeCell="B5" sqref="B5:F6"/>
    </sheetView>
  </sheetViews>
  <sheetFormatPr defaultColWidth="9" defaultRowHeight="13.5" x14ac:dyDescent="0.15"/>
  <cols>
    <col min="1" max="16384" width="9" style="11"/>
  </cols>
  <sheetData>
    <row r="1" spans="1:4" x14ac:dyDescent="0.15">
      <c r="A1" s="11" t="s">
        <v>67</v>
      </c>
      <c r="B1" s="11" t="s">
        <v>66</v>
      </c>
      <c r="C1" s="11" t="s">
        <v>81</v>
      </c>
      <c r="D1" s="12" t="s">
        <v>64</v>
      </c>
    </row>
    <row r="2" spans="1:4" x14ac:dyDescent="0.15">
      <c r="A2" s="11" t="s">
        <v>65</v>
      </c>
      <c r="B2" s="11">
        <v>4</v>
      </c>
      <c r="C2" s="11">
        <f>53000*1.1</f>
        <v>58300.000000000007</v>
      </c>
      <c r="D2" s="11">
        <f>39000*1.1</f>
        <v>42900</v>
      </c>
    </row>
    <row r="3" spans="1:4" x14ac:dyDescent="0.15">
      <c r="A3" s="11" t="s">
        <v>65</v>
      </c>
      <c r="B3" s="11">
        <v>3</v>
      </c>
      <c r="C3" s="11">
        <f>45000*1.1</f>
        <v>49500.000000000007</v>
      </c>
      <c r="D3" s="11">
        <f>33000*1.1</f>
        <v>36300</v>
      </c>
    </row>
    <row r="4" spans="1:4" x14ac:dyDescent="0.15">
      <c r="A4" s="11" t="s">
        <v>65</v>
      </c>
      <c r="B4" s="11">
        <v>2</v>
      </c>
      <c r="C4" s="11">
        <f>35000*1.1</f>
        <v>38500</v>
      </c>
      <c r="D4" s="11">
        <f>25000*1.1</f>
        <v>27500.000000000004</v>
      </c>
    </row>
    <row r="5" spans="1:4" x14ac:dyDescent="0.15">
      <c r="A5" s="11" t="s">
        <v>65</v>
      </c>
      <c r="B5" s="11">
        <v>1</v>
      </c>
      <c r="C5" s="11">
        <f>23000*1.1</f>
        <v>25300.000000000004</v>
      </c>
      <c r="D5" s="11">
        <f>16000*1.1</f>
        <v>17600</v>
      </c>
    </row>
    <row r="6" spans="1:4" x14ac:dyDescent="0.15">
      <c r="A6" s="11" t="s">
        <v>97</v>
      </c>
      <c r="B6" s="11">
        <v>4</v>
      </c>
      <c r="C6" s="11">
        <v>29150.000000000004</v>
      </c>
      <c r="D6" s="11">
        <v>21450</v>
      </c>
    </row>
    <row r="7" spans="1:4" x14ac:dyDescent="0.15">
      <c r="A7" s="11" t="s">
        <v>97</v>
      </c>
      <c r="B7" s="11">
        <v>3</v>
      </c>
      <c r="C7" s="11">
        <v>24750.000000000004</v>
      </c>
      <c r="D7" s="11">
        <v>18150</v>
      </c>
    </row>
    <row r="8" spans="1:4" x14ac:dyDescent="0.15">
      <c r="A8" s="11" t="s">
        <v>97</v>
      </c>
      <c r="B8" s="11">
        <v>2</v>
      </c>
      <c r="C8" s="11">
        <v>19250</v>
      </c>
      <c r="D8" s="11">
        <v>13750.000000000002</v>
      </c>
    </row>
    <row r="9" spans="1:4" x14ac:dyDescent="0.15">
      <c r="A9" s="11" t="s">
        <v>97</v>
      </c>
      <c r="B9" s="11">
        <v>1</v>
      </c>
      <c r="C9" s="11">
        <v>12650.000000000002</v>
      </c>
      <c r="D9" s="11">
        <v>8800</v>
      </c>
    </row>
    <row r="10" spans="1:4" x14ac:dyDescent="0.15">
      <c r="A10" s="11" t="s">
        <v>68</v>
      </c>
      <c r="B10" s="11">
        <v>4</v>
      </c>
      <c r="C10" s="11">
        <v>29150.000000000004</v>
      </c>
      <c r="D10" s="11">
        <v>21450</v>
      </c>
    </row>
    <row r="11" spans="1:4" x14ac:dyDescent="0.15">
      <c r="A11" s="11" t="s">
        <v>68</v>
      </c>
      <c r="B11" s="11">
        <v>3</v>
      </c>
      <c r="C11" s="11">
        <v>24750.000000000004</v>
      </c>
      <c r="D11" s="11">
        <v>18150</v>
      </c>
    </row>
    <row r="12" spans="1:4" x14ac:dyDescent="0.15">
      <c r="A12" s="11" t="s">
        <v>68</v>
      </c>
      <c r="B12" s="11">
        <v>2</v>
      </c>
      <c r="C12" s="11">
        <v>19250</v>
      </c>
      <c r="D12" s="11">
        <v>13750.000000000002</v>
      </c>
    </row>
    <row r="13" spans="1:4" x14ac:dyDescent="0.15">
      <c r="A13" s="11" t="s">
        <v>68</v>
      </c>
      <c r="B13" s="11">
        <v>1</v>
      </c>
      <c r="C13" s="11">
        <v>12650.000000000002</v>
      </c>
      <c r="D13" s="11">
        <v>8800</v>
      </c>
    </row>
    <row r="14" spans="1:4" x14ac:dyDescent="0.15">
      <c r="A14" s="11" t="s">
        <v>92</v>
      </c>
      <c r="B14" s="11">
        <v>4</v>
      </c>
      <c r="C14" s="11">
        <v>29150.000000000004</v>
      </c>
      <c r="D14" s="11">
        <v>21450</v>
      </c>
    </row>
    <row r="15" spans="1:4" x14ac:dyDescent="0.15">
      <c r="A15" s="11" t="s">
        <v>92</v>
      </c>
      <c r="B15" s="11">
        <v>3</v>
      </c>
      <c r="C15" s="11">
        <v>24750.000000000004</v>
      </c>
      <c r="D15" s="11">
        <v>18150</v>
      </c>
    </row>
    <row r="16" spans="1:4" x14ac:dyDescent="0.15">
      <c r="A16" s="11" t="s">
        <v>92</v>
      </c>
      <c r="B16" s="11">
        <v>2</v>
      </c>
      <c r="C16" s="11">
        <v>19250</v>
      </c>
      <c r="D16" s="11">
        <v>13750.000000000002</v>
      </c>
    </row>
    <row r="17" spans="1:4" x14ac:dyDescent="0.15">
      <c r="A17" s="11" t="s">
        <v>92</v>
      </c>
      <c r="B17" s="11">
        <v>1</v>
      </c>
      <c r="C17" s="11">
        <v>12650.000000000002</v>
      </c>
      <c r="D17" s="11">
        <v>8800</v>
      </c>
    </row>
    <row r="18" spans="1:4" x14ac:dyDescent="0.15">
      <c r="A18" s="11" t="s">
        <v>93</v>
      </c>
      <c r="B18" s="11">
        <v>4</v>
      </c>
      <c r="C18" s="11">
        <v>29150.000000000004</v>
      </c>
      <c r="D18" s="11">
        <v>21450</v>
      </c>
    </row>
    <row r="19" spans="1:4" x14ac:dyDescent="0.15">
      <c r="A19" s="11" t="s">
        <v>93</v>
      </c>
      <c r="B19" s="11">
        <v>3</v>
      </c>
      <c r="C19" s="11">
        <v>24750.000000000004</v>
      </c>
      <c r="D19" s="11">
        <v>18150</v>
      </c>
    </row>
    <row r="20" spans="1:4" x14ac:dyDescent="0.15">
      <c r="A20" s="11" t="s">
        <v>93</v>
      </c>
      <c r="B20" s="11">
        <v>2</v>
      </c>
      <c r="C20" s="11">
        <v>19250</v>
      </c>
      <c r="D20" s="11">
        <v>13750.000000000002</v>
      </c>
    </row>
    <row r="21" spans="1:4" x14ac:dyDescent="0.15">
      <c r="A21" s="11" t="s">
        <v>93</v>
      </c>
      <c r="B21" s="11">
        <v>1</v>
      </c>
      <c r="C21" s="11">
        <v>12650.000000000002</v>
      </c>
      <c r="D21" s="11">
        <v>8800</v>
      </c>
    </row>
    <row r="22" spans="1:4" x14ac:dyDescent="0.15">
      <c r="A22" s="11" t="s">
        <v>94</v>
      </c>
      <c r="B22" s="11">
        <v>4</v>
      </c>
      <c r="C22" s="11">
        <v>29150.000000000004</v>
      </c>
      <c r="D22" s="11">
        <v>21450</v>
      </c>
    </row>
    <row r="23" spans="1:4" x14ac:dyDescent="0.15">
      <c r="A23" s="11" t="s">
        <v>94</v>
      </c>
      <c r="B23" s="11">
        <v>3</v>
      </c>
      <c r="C23" s="11">
        <v>24750.000000000004</v>
      </c>
      <c r="D23" s="11">
        <v>18150</v>
      </c>
    </row>
    <row r="24" spans="1:4" x14ac:dyDescent="0.15">
      <c r="A24" s="11" t="s">
        <v>94</v>
      </c>
      <c r="B24" s="11">
        <v>2</v>
      </c>
      <c r="C24" s="11">
        <v>19250</v>
      </c>
      <c r="D24" s="11">
        <v>13750.000000000002</v>
      </c>
    </row>
    <row r="25" spans="1:4" x14ac:dyDescent="0.15">
      <c r="A25" s="11" t="s">
        <v>94</v>
      </c>
      <c r="B25" s="11">
        <v>1</v>
      </c>
      <c r="C25" s="11">
        <v>12650.000000000002</v>
      </c>
      <c r="D25" s="11">
        <v>8800</v>
      </c>
    </row>
    <row r="26" spans="1:4" x14ac:dyDescent="0.15">
      <c r="A26" s="11" t="s">
        <v>95</v>
      </c>
      <c r="B26" s="11">
        <v>4</v>
      </c>
      <c r="C26" s="11">
        <v>29150.000000000004</v>
      </c>
      <c r="D26" s="11">
        <v>21450</v>
      </c>
    </row>
    <row r="27" spans="1:4" x14ac:dyDescent="0.15">
      <c r="A27" s="11" t="s">
        <v>95</v>
      </c>
      <c r="B27" s="11">
        <v>3</v>
      </c>
      <c r="C27" s="11">
        <v>24750.000000000004</v>
      </c>
      <c r="D27" s="11">
        <v>18150</v>
      </c>
    </row>
    <row r="28" spans="1:4" x14ac:dyDescent="0.15">
      <c r="A28" s="11" t="s">
        <v>95</v>
      </c>
      <c r="B28" s="11">
        <v>2</v>
      </c>
      <c r="C28" s="11">
        <v>19250</v>
      </c>
      <c r="D28" s="11">
        <v>13750.000000000002</v>
      </c>
    </row>
    <row r="29" spans="1:4" x14ac:dyDescent="0.15">
      <c r="A29" s="11" t="s">
        <v>95</v>
      </c>
      <c r="B29" s="11">
        <v>1</v>
      </c>
      <c r="C29" s="11">
        <v>12650.000000000002</v>
      </c>
      <c r="D29" s="11">
        <v>8800</v>
      </c>
    </row>
  </sheetData>
  <sheetProtection algorithmName="SHA-512" hashValue="2pEabKGX/5JG27OWCVDgCuodI7BFuXFuWp/KpFHCXeJmigrf7F/z/QA1V5VTFvU37cGphKoI5lQ0i4UWm38cbA==" saltValue="0i8VT8CYXVP+5xGUrvSkfA==" spinCount="100000" sheet="1" objects="1" scenarios="1" selectLockedCells="1"/>
  <phoneticPr fontId="26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3"/>
  <sheetViews>
    <sheetView zoomScale="190" zoomScaleNormal="190" workbookViewId="0">
      <selection activeCell="B5" sqref="B5:F6"/>
    </sheetView>
  </sheetViews>
  <sheetFormatPr defaultColWidth="9" defaultRowHeight="14.25" x14ac:dyDescent="0.15"/>
  <cols>
    <col min="1" max="16384" width="9" style="13"/>
  </cols>
  <sheetData>
    <row r="1" spans="1:2" x14ac:dyDescent="0.15">
      <c r="A1" s="14" t="s">
        <v>98</v>
      </c>
      <c r="B1" s="15"/>
    </row>
    <row r="2" spans="1:2" x14ac:dyDescent="0.15">
      <c r="A2" s="14" t="s">
        <v>80</v>
      </c>
      <c r="B2" s="15"/>
    </row>
    <row r="3" spans="1:2" x14ac:dyDescent="0.15">
      <c r="A3" s="14" t="s">
        <v>64</v>
      </c>
      <c r="B3" s="15"/>
    </row>
  </sheetData>
  <sheetProtection algorithmName="SHA-512" hashValue="lwo1cF5KsvdFP/M5MdQnUVbjd5TlSha9pZEhwl9J3kB/qvSoNsFUjD5mHGPTkou4sABP5rDDms2O03GEw8q0zw==" saltValue="L3FpRoZ/6AByM/Bp2CA/sQ==" spinCount="100000" sheet="1" objects="1" scenarios="1" selectLockedCells="1"/>
  <phoneticPr fontId="26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35"/>
  <sheetViews>
    <sheetView workbookViewId="0">
      <selection activeCell="B5" sqref="B5:F6"/>
    </sheetView>
  </sheetViews>
  <sheetFormatPr defaultRowHeight="13.5" x14ac:dyDescent="0.15"/>
  <cols>
    <col min="1" max="16384" width="9" style="11"/>
  </cols>
  <sheetData>
    <row r="1" spans="1:1" x14ac:dyDescent="0.15">
      <c r="A1" s="43" t="s">
        <v>6</v>
      </c>
    </row>
    <row r="2" spans="1:1" x14ac:dyDescent="0.15">
      <c r="A2" s="12" t="s">
        <v>18</v>
      </c>
    </row>
    <row r="3" spans="1:1" x14ac:dyDescent="0.15">
      <c r="A3" s="12" t="s">
        <v>19</v>
      </c>
    </row>
    <row r="4" spans="1:1" x14ac:dyDescent="0.15">
      <c r="A4" s="12" t="s">
        <v>20</v>
      </c>
    </row>
    <row r="5" spans="1:1" x14ac:dyDescent="0.15">
      <c r="A5" s="12" t="s">
        <v>21</v>
      </c>
    </row>
    <row r="6" spans="1:1" x14ac:dyDescent="0.15">
      <c r="A6" s="12" t="s">
        <v>22</v>
      </c>
    </row>
    <row r="7" spans="1:1" x14ac:dyDescent="0.15">
      <c r="A7" s="12" t="s">
        <v>23</v>
      </c>
    </row>
    <row r="8" spans="1:1" x14ac:dyDescent="0.15">
      <c r="A8" s="12" t="s">
        <v>24</v>
      </c>
    </row>
    <row r="9" spans="1:1" x14ac:dyDescent="0.15">
      <c r="A9" s="12" t="s">
        <v>25</v>
      </c>
    </row>
    <row r="10" spans="1:1" x14ac:dyDescent="0.15">
      <c r="A10" s="12" t="s">
        <v>16</v>
      </c>
    </row>
    <row r="11" spans="1:1" x14ac:dyDescent="0.15">
      <c r="A11" s="12" t="s">
        <v>26</v>
      </c>
    </row>
    <row r="12" spans="1:1" x14ac:dyDescent="0.15">
      <c r="A12" s="12" t="s">
        <v>27</v>
      </c>
    </row>
    <row r="13" spans="1:1" x14ac:dyDescent="0.15">
      <c r="A13" s="12" t="s">
        <v>28</v>
      </c>
    </row>
    <row r="14" spans="1:1" x14ac:dyDescent="0.15">
      <c r="A14" s="12" t="s">
        <v>29</v>
      </c>
    </row>
    <row r="15" spans="1:1" x14ac:dyDescent="0.15">
      <c r="A15" s="12" t="s">
        <v>30</v>
      </c>
    </row>
    <row r="16" spans="1:1" x14ac:dyDescent="0.15">
      <c r="A16" s="12" t="s">
        <v>31</v>
      </c>
    </row>
    <row r="17" spans="1:1" x14ac:dyDescent="0.15">
      <c r="A17" s="12" t="s">
        <v>32</v>
      </c>
    </row>
    <row r="18" spans="1:1" x14ac:dyDescent="0.15">
      <c r="A18" s="12" t="s">
        <v>33</v>
      </c>
    </row>
    <row r="19" spans="1:1" x14ac:dyDescent="0.15">
      <c r="A19" s="12" t="s">
        <v>34</v>
      </c>
    </row>
    <row r="20" spans="1:1" x14ac:dyDescent="0.15">
      <c r="A20" s="12" t="s">
        <v>35</v>
      </c>
    </row>
    <row r="21" spans="1:1" x14ac:dyDescent="0.15">
      <c r="A21" s="12" t="s">
        <v>36</v>
      </c>
    </row>
    <row r="22" spans="1:1" x14ac:dyDescent="0.15">
      <c r="A22" s="12" t="s">
        <v>17</v>
      </c>
    </row>
    <row r="23" spans="1:1" x14ac:dyDescent="0.15">
      <c r="A23" s="12" t="s">
        <v>37</v>
      </c>
    </row>
    <row r="24" spans="1:1" x14ac:dyDescent="0.15">
      <c r="A24" s="12" t="s">
        <v>38</v>
      </c>
    </row>
    <row r="25" spans="1:1" x14ac:dyDescent="0.15">
      <c r="A25" s="12" t="s">
        <v>39</v>
      </c>
    </row>
    <row r="26" spans="1:1" x14ac:dyDescent="0.15">
      <c r="A26" s="12" t="s">
        <v>40</v>
      </c>
    </row>
    <row r="27" spans="1:1" x14ac:dyDescent="0.15">
      <c r="A27" s="12" t="s">
        <v>41</v>
      </c>
    </row>
    <row r="28" spans="1:1" x14ac:dyDescent="0.15">
      <c r="A28" s="12" t="s">
        <v>42</v>
      </c>
    </row>
    <row r="29" spans="1:1" x14ac:dyDescent="0.15">
      <c r="A29" s="12" t="s">
        <v>102</v>
      </c>
    </row>
    <row r="30" spans="1:1" x14ac:dyDescent="0.15">
      <c r="A30" s="12" t="s">
        <v>43</v>
      </c>
    </row>
    <row r="31" spans="1:1" x14ac:dyDescent="0.15">
      <c r="A31" s="12" t="s">
        <v>44</v>
      </c>
    </row>
    <row r="32" spans="1:1" x14ac:dyDescent="0.15">
      <c r="A32" s="12" t="s">
        <v>45</v>
      </c>
    </row>
    <row r="33" spans="1:1" x14ac:dyDescent="0.15">
      <c r="A33" s="12" t="s">
        <v>46</v>
      </c>
    </row>
    <row r="34" spans="1:1" x14ac:dyDescent="0.15">
      <c r="A34" s="12" t="s">
        <v>47</v>
      </c>
    </row>
    <row r="35" spans="1:1" x14ac:dyDescent="0.15">
      <c r="A35" s="12" t="s">
        <v>48</v>
      </c>
    </row>
  </sheetData>
  <sheetProtection algorithmName="SHA-512" hashValue="ZG5InxnRDLbFOi2BmndM6kzUhya9PylEK64O5CJt3JeqFPLUGqMbZtzIArvKQWgl+utodG/lnChMiWymmXORMA==" saltValue="8zSH6TMCNiWVhcsU3Kli3w==" spinCount="100000" sheet="1" objects="1" scenarios="1" selectLockedCells="1"/>
  <phoneticPr fontId="2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N8"/>
  <sheetViews>
    <sheetView workbookViewId="0">
      <selection activeCell="F13" sqref="F13"/>
    </sheetView>
  </sheetViews>
  <sheetFormatPr defaultRowHeight="13.5" x14ac:dyDescent="0.15"/>
  <cols>
    <col min="1" max="16384" width="9" style="11"/>
  </cols>
  <sheetData>
    <row r="1" spans="1:14" x14ac:dyDescent="0.15">
      <c r="A1" s="11" t="s">
        <v>55</v>
      </c>
      <c r="B1" s="19"/>
      <c r="C1" s="19"/>
      <c r="D1" s="19"/>
      <c r="E1" s="18"/>
    </row>
    <row r="2" spans="1:14" x14ac:dyDescent="0.15">
      <c r="A2" s="16" t="s">
        <v>103</v>
      </c>
      <c r="B2" s="18"/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/>
      <c r="N2" s="18"/>
    </row>
    <row r="3" spans="1:14" x14ac:dyDescent="0.15">
      <c r="A3" s="17">
        <v>44795</v>
      </c>
      <c r="B3" s="18"/>
      <c r="C3" s="17">
        <v>44795</v>
      </c>
      <c r="D3" s="17">
        <v>44796</v>
      </c>
      <c r="E3" s="17">
        <v>44797</v>
      </c>
      <c r="F3" s="17">
        <v>44798</v>
      </c>
      <c r="G3" s="17">
        <v>44799</v>
      </c>
      <c r="H3" s="17">
        <v>44800</v>
      </c>
      <c r="I3" s="17">
        <v>44801</v>
      </c>
      <c r="J3" s="17">
        <v>44802</v>
      </c>
      <c r="K3" s="17">
        <v>44803</v>
      </c>
      <c r="L3" s="17">
        <v>44804</v>
      </c>
      <c r="M3" s="17"/>
      <c r="N3" s="17"/>
    </row>
    <row r="4" spans="1:14" x14ac:dyDescent="0.15">
      <c r="A4" s="17">
        <v>44805</v>
      </c>
      <c r="B4" s="18"/>
      <c r="C4" s="17">
        <v>44805</v>
      </c>
      <c r="D4" s="17">
        <v>44806</v>
      </c>
      <c r="E4" s="17">
        <v>44807</v>
      </c>
      <c r="F4" s="17">
        <v>44808</v>
      </c>
      <c r="G4" s="17">
        <v>44809</v>
      </c>
      <c r="H4" s="17">
        <v>44810</v>
      </c>
      <c r="I4" s="17">
        <v>44811</v>
      </c>
      <c r="J4" s="17">
        <v>44812</v>
      </c>
      <c r="K4" s="17">
        <v>44813</v>
      </c>
      <c r="L4" s="17">
        <v>44814</v>
      </c>
    </row>
    <row r="5" spans="1:14" x14ac:dyDescent="0.15">
      <c r="A5" s="17">
        <v>44816</v>
      </c>
      <c r="B5" s="18"/>
      <c r="C5" s="17">
        <v>44816</v>
      </c>
      <c r="D5" s="17">
        <v>44817</v>
      </c>
      <c r="E5" s="17">
        <v>44818</v>
      </c>
      <c r="F5" s="17">
        <v>44819</v>
      </c>
      <c r="G5" s="17">
        <v>44820</v>
      </c>
      <c r="H5" s="17">
        <v>44821</v>
      </c>
      <c r="I5" s="17">
        <v>44822</v>
      </c>
      <c r="J5" s="17">
        <v>44823</v>
      </c>
      <c r="K5" s="17">
        <v>44824</v>
      </c>
      <c r="L5" s="17">
        <v>44825</v>
      </c>
    </row>
    <row r="6" spans="1:14" x14ac:dyDescent="0.15">
      <c r="A6" s="17"/>
      <c r="B6" s="18"/>
      <c r="C6" s="18"/>
      <c r="D6" s="18"/>
      <c r="E6" s="18"/>
    </row>
    <row r="7" spans="1:14" x14ac:dyDescent="0.15">
      <c r="A7" s="17"/>
      <c r="B7" s="18"/>
      <c r="C7" s="18"/>
      <c r="D7" s="18"/>
      <c r="E7" s="18"/>
    </row>
    <row r="8" spans="1:14" x14ac:dyDescent="0.15">
      <c r="A8" s="18"/>
    </row>
  </sheetData>
  <sheetProtection algorithmName="SHA-512" hashValue="2XMrEky9DxFgvwkX2Qah3F3InZYEuzliQuLv4/FOeVQJjD6xfVWtV4mYPlcBFcqufg4weDnKphJ0SgWR4TWv+A==" saltValue="NSRTqafLo8C8spyqS54CEw==" spinCount="100000" sheet="1" objects="1" scenarios="1" selectLockedCells="1"/>
  <phoneticPr fontId="26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workbookViewId="0">
      <selection activeCell="F13" sqref="F13"/>
    </sheetView>
  </sheetViews>
  <sheetFormatPr defaultColWidth="9" defaultRowHeight="13.5" x14ac:dyDescent="0.15"/>
  <cols>
    <col min="1" max="16384" width="9" style="11"/>
  </cols>
  <sheetData>
    <row r="1" spans="1:4" x14ac:dyDescent="0.15">
      <c r="A1" s="11" t="s">
        <v>55</v>
      </c>
      <c r="B1" s="11" t="s">
        <v>63</v>
      </c>
      <c r="C1" s="19"/>
      <c r="D1" s="18"/>
    </row>
    <row r="2" spans="1:4" x14ac:dyDescent="0.15">
      <c r="A2" s="17">
        <v>44795</v>
      </c>
      <c r="B2" s="17">
        <v>44781</v>
      </c>
      <c r="C2" s="18"/>
      <c r="D2" s="18"/>
    </row>
    <row r="3" spans="1:4" x14ac:dyDescent="0.15">
      <c r="A3" s="17">
        <v>44805</v>
      </c>
      <c r="B3" s="17">
        <v>44792</v>
      </c>
      <c r="C3" s="18"/>
      <c r="D3" s="18"/>
    </row>
    <row r="4" spans="1:4" x14ac:dyDescent="0.15">
      <c r="A4" s="17">
        <v>44816</v>
      </c>
      <c r="B4" s="17">
        <v>44799</v>
      </c>
      <c r="C4" s="18"/>
      <c r="D4" s="18"/>
    </row>
    <row r="5" spans="1:4" x14ac:dyDescent="0.15">
      <c r="A5" s="17"/>
      <c r="B5" s="18"/>
      <c r="C5" s="18"/>
      <c r="D5" s="18"/>
    </row>
    <row r="6" spans="1:4" x14ac:dyDescent="0.15">
      <c r="A6" s="17"/>
      <c r="C6" s="18"/>
      <c r="D6" s="18"/>
    </row>
    <row r="7" spans="1:4" x14ac:dyDescent="0.15">
      <c r="A7" s="18"/>
    </row>
  </sheetData>
  <sheetProtection algorithmName="SHA-512" hashValue="fvLLHeY/wydWW9clvS9hjvnT560CQjiPIT4WP8Ka8lVQRMdRGfP5jqWdCKWraDi7sF8oqZj8QkrgICh1Z99PVA==" saltValue="WGAnTVImkNR0cvORrzz51g==" spinCount="100000" sheet="1" objects="1" scenarios="1" selectLockedCells="1"/>
  <phoneticPr fontId="26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workbookViewId="0">
      <selection activeCell="F13" sqref="F13"/>
    </sheetView>
  </sheetViews>
  <sheetFormatPr defaultColWidth="9" defaultRowHeight="13.5" x14ac:dyDescent="0.15"/>
  <cols>
    <col min="1" max="1" width="15.125" style="11" customWidth="1"/>
    <col min="2" max="16384" width="9" style="11"/>
  </cols>
  <sheetData>
    <row r="1" spans="1:4" x14ac:dyDescent="0.15">
      <c r="A1" s="19" t="s">
        <v>62</v>
      </c>
      <c r="B1" s="19" t="s">
        <v>61</v>
      </c>
      <c r="C1" s="19"/>
      <c r="D1" s="18"/>
    </row>
    <row r="2" spans="1:4" x14ac:dyDescent="0.15">
      <c r="A2" s="17">
        <v>44795</v>
      </c>
      <c r="B2" s="17">
        <v>44785</v>
      </c>
      <c r="C2" s="18"/>
      <c r="D2" s="18"/>
    </row>
    <row r="3" spans="1:4" x14ac:dyDescent="0.15">
      <c r="A3" s="17">
        <v>44805</v>
      </c>
      <c r="B3" s="17">
        <v>44797</v>
      </c>
      <c r="C3" s="18"/>
      <c r="D3" s="18"/>
    </row>
    <row r="4" spans="1:4" x14ac:dyDescent="0.15">
      <c r="A4" s="17">
        <v>44816</v>
      </c>
      <c r="B4" s="17">
        <v>44804</v>
      </c>
      <c r="C4" s="18"/>
      <c r="D4" s="18"/>
    </row>
    <row r="5" spans="1:4" x14ac:dyDescent="0.15">
      <c r="A5" s="17"/>
      <c r="B5" s="18"/>
      <c r="C5" s="18"/>
      <c r="D5" s="18"/>
    </row>
    <row r="6" spans="1:4" x14ac:dyDescent="0.15">
      <c r="A6" s="17"/>
      <c r="C6" s="18"/>
      <c r="D6" s="18"/>
    </row>
    <row r="7" spans="1:4" x14ac:dyDescent="0.15">
      <c r="A7" s="18"/>
      <c r="C7" s="18"/>
      <c r="D7" s="18"/>
    </row>
  </sheetData>
  <sheetProtection algorithmName="SHA-512" hashValue="k7j1S0k/gEvv7TgiN3gTSZycCxVQGVQAuOJO+YjOnOmWqO8D8TbF5okVfqpqe5IES7lgeuCEbEDzsSUZTQymsA==" saltValue="vGfj6Rok3lPtHNNeotIpbw==" spinCount="100000" sheet="1" objects="1" scenarios="1" selectLockedCells="1"/>
  <phoneticPr fontId="26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A7"/>
  <sheetViews>
    <sheetView zoomScaleNormal="100" workbookViewId="0">
      <selection activeCell="B5" sqref="B5:F6"/>
    </sheetView>
  </sheetViews>
  <sheetFormatPr defaultColWidth="9" defaultRowHeight="13.5" x14ac:dyDescent="0.15"/>
  <cols>
    <col min="1" max="16384" width="9" style="11"/>
  </cols>
  <sheetData>
    <row r="1" spans="1:1" x14ac:dyDescent="0.15">
      <c r="A1" s="11" t="s">
        <v>96</v>
      </c>
    </row>
    <row r="2" spans="1:1" x14ac:dyDescent="0.15">
      <c r="A2" s="11" t="s">
        <v>59</v>
      </c>
    </row>
    <row r="3" spans="1:1" x14ac:dyDescent="0.15">
      <c r="A3" s="11" t="s">
        <v>97</v>
      </c>
    </row>
    <row r="4" spans="1:1" x14ac:dyDescent="0.15">
      <c r="A4" s="11" t="s">
        <v>60</v>
      </c>
    </row>
    <row r="5" spans="1:1" x14ac:dyDescent="0.15">
      <c r="A5" s="11" t="s">
        <v>49</v>
      </c>
    </row>
    <row r="6" spans="1:1" x14ac:dyDescent="0.15">
      <c r="A6" s="11" t="s">
        <v>51</v>
      </c>
    </row>
    <row r="7" spans="1:1" x14ac:dyDescent="0.15">
      <c r="A7" s="11" t="s">
        <v>50</v>
      </c>
    </row>
  </sheetData>
  <sheetProtection algorithmName="SHA-512" hashValue="He7OYe8ImNGzUW4VKEvFu8+sAErHCX6mgMebQwM+iaqaqL4YN5yrPWw5UE4db1DBVALozHbGcxGdOBWic0BiBw==" saltValue="22R8dIP5kbpzXTAA2TgBgQ==" spinCount="100000" sheet="1" objects="1" scenarios="1" selectLockedCells="1"/>
  <sortState xmlns:xlrd2="http://schemas.microsoft.com/office/spreadsheetml/2017/richdata2" ref="A2:A12">
    <sortCondition descending="1" ref="A2"/>
  </sortState>
  <phoneticPr fontId="2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申込書(3名)</vt:lpstr>
      <vt:lpstr>受講料</vt:lpstr>
      <vt:lpstr>会員種別</vt:lpstr>
      <vt:lpstr>支部</vt:lpstr>
      <vt:lpstr>日程</vt:lpstr>
      <vt:lpstr>申込</vt:lpstr>
      <vt:lpstr>入金</vt:lpstr>
      <vt:lpstr>講習歴</vt:lpstr>
      <vt:lpstr>'申込書(3名)'!Print_Area</vt:lpstr>
      <vt:lpstr>あり</vt:lpstr>
      <vt:lpstr>なし</vt:lpstr>
      <vt:lpstr>会員</vt:lpstr>
      <vt:lpstr>視聴期間</vt:lpstr>
      <vt:lpstr>入金締切</vt:lpstr>
      <vt:lpstr>非会員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HQUSER</dc:creator>
  <cp:lastModifiedBy>国常 秋穂</cp:lastModifiedBy>
  <cp:lastPrinted>2022-08-18T08:02:31Z</cp:lastPrinted>
  <dcterms:created xsi:type="dcterms:W3CDTF">2020-01-29T00:20:59Z</dcterms:created>
  <dcterms:modified xsi:type="dcterms:W3CDTF">2022-08-18T08:04:33Z</dcterms:modified>
</cp:coreProperties>
</file>